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7040" windowHeight="15480" tabRatio="817" firstSheet="3" activeTab="3"/>
  </bookViews>
  <sheets>
    <sheet name="セット一覧" sheetId="1" r:id="rId1"/>
    <sheet name="閲覧フォーム" sheetId="2" r:id="rId2"/>
    <sheet name="⑦調査症例数" sheetId="3" r:id="rId3"/>
    <sheet name="入力用シート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2" hidden="1">'⑦調査症例数'!$A$1:$AY$449</definedName>
    <definedName name="_xlnm._FilterDatabase" localSheetId="3" hidden="1">'入力用シート'!$A$2:$DK$88</definedName>
    <definedName name="END行" localSheetId="2">'⑦調査症例数'!#REF!</definedName>
    <definedName name="END行" localSheetId="3">'入力用シート'!#REF!</definedName>
    <definedName name="END行">#REF!</definedName>
    <definedName name="HTML_CodePage" hidden="1">1252</definedName>
    <definedName name="HTML_Control" localSheetId="2" hidden="1">{"'Sheet2 (2)'!$F$2:$K$4"}</definedName>
    <definedName name="HTML_Control" localSheetId="1" hidden="1">{"'Sheet2 (2)'!$F$2:$K$4"}</definedName>
    <definedName name="HTML_Control" hidden="1">{"'Sheet2 (2)'!$F$2:$K$4"}</definedName>
    <definedName name="HTML_Description" hidden="1">""</definedName>
    <definedName name="HTML_Email" hidden="1">""</definedName>
    <definedName name="HTML_Header" hidden="1">"Sheet2 (2)"</definedName>
    <definedName name="HTML_LastUpdate" hidden="1">"00.12.28"</definedName>
    <definedName name="HTML_LineAfter" hidden="1">FALSE</definedName>
    <definedName name="HTML_LineBefore" hidden="1">FALSE</definedName>
    <definedName name="HTML_Name" hidden="1">"鈴木　秀孝"</definedName>
    <definedName name="HTML_OBDlg2" hidden="1">TRUE</definedName>
    <definedName name="HTML_OBDlg4" hidden="1">TRUE</definedName>
    <definedName name="HTML_OS" hidden="1">1</definedName>
    <definedName name="HTML_PathFileMac" hidden="1">"HD/D:Desktop Folder:MyHTML.html"</definedName>
    <definedName name="HTML_Title" hidden="1">"新設の要望のコピー"</definedName>
    <definedName name="Ｋコードに対する手術時間集計名称つき">#REF!</definedName>
    <definedName name="_xlnm.Print_Area" localSheetId="1">'閲覧フォーム'!$B$2:$P$94</definedName>
    <definedName name="_xlnm.Print_Titles" localSheetId="1">'閲覧フォーム'!$2:$4</definedName>
    <definedName name="セット">'セット一覧'!$B$2:$C$30</definedName>
    <definedName name="セット名称" localSheetId="2">'[1]リスト'!$D$2:$D$29</definedName>
    <definedName name="セット名称" localSheetId="3">'[1]リスト'!$D$2:$D$29</definedName>
    <definedName name="セット名称">'セット一覧'!$B$2:$C$30</definedName>
    <definedName name="その他">#REF!</definedName>
    <definedName name="胃･食道系材料">#REF!</definedName>
    <definedName name="確認チェック" localSheetId="2">'[1]リスト'!$A$2:$A$3</definedName>
    <definedName name="確認チェック" localSheetId="3">'[1]リスト'!$A$2:$A$3</definedName>
    <definedName name="確認チェック">'[2]リスト'!$A$2:$A$3</definedName>
    <definedName name="眼･耳鼻咽喉系材料">#REF!</definedName>
    <definedName name="形成外科">#REF!</definedName>
    <definedName name="血液浄化法系材料">#REF!</definedName>
    <definedName name="検査･画像診断系">#REF!</definedName>
    <definedName name="骨格系材料">#REF!</definedName>
    <definedName name="持続的注入・排液・排気用導管">#REF!</definedName>
    <definedName name="心･脈管系材料">#REF!</definedName>
    <definedName name="新セット">'セット一覧'!$B$2:$B$30</definedName>
    <definedName name="人数" localSheetId="2">'[1]リスト'!$C$1:$C$11</definedName>
    <definedName name="人数" localSheetId="3">'[1]リスト'!$C$1:$C$11</definedName>
    <definedName name="人数">'[2]リスト'!$C$1:$C$11</definedName>
    <definedName name="注射・麻酔系材料">#REF!</definedName>
    <definedName name="調査内容">'セット一覧'!$H$1:$H$6</definedName>
    <definedName name="頭蓋･神経系材料">#REF!</definedName>
    <definedName name="入力">'[3]調査内容・入力'!$A$7:$A$8</definedName>
    <definedName name="入力確認">'セット一覧'!$H$10:$H$11</definedName>
    <definedName name="尿路･胆道系材料">#REF!</definedName>
    <definedName name="皮膚･組織系材料">#REF!</definedName>
    <definedName name="輸血系材料">#REF!</definedName>
  </definedNames>
  <calcPr fullCalcOnLoad="1"/>
</workbook>
</file>

<file path=xl/comments3.xml><?xml version="1.0" encoding="utf-8"?>
<comments xmlns="http://schemas.openxmlformats.org/spreadsheetml/2006/main">
  <authors>
    <author>NEC</author>
  </authors>
  <commentList>
    <comment ref="A1" authorId="0">
      <text>
        <r>
          <rPr>
            <b/>
            <sz val="9"/>
            <rFont val="ＭＳ Ｐゴシック"/>
            <family val="3"/>
          </rPr>
          <t>外保連：
試案Noではありません。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<sst xmlns="http://schemas.openxmlformats.org/spreadsheetml/2006/main" count="7596" uniqueCount="1804">
  <si>
    <t>169</t>
  </si>
  <si>
    <t>骨折非観血整復術 １．肩甲骨、上腕、大腿</t>
  </si>
  <si>
    <t>骨折</t>
  </si>
  <si>
    <t>K044-1</t>
  </si>
  <si>
    <t>チェック
項目</t>
  </si>
  <si>
    <t>試案Kコード</t>
  </si>
  <si>
    <t>切断</t>
  </si>
  <si>
    <t>204</t>
  </si>
  <si>
    <t>骨悪性腫瘍手術 １．肩甲骨、上腕、大腿 ｂ．切除、広汎</t>
  </si>
  <si>
    <t>132</t>
  </si>
  <si>
    <t>四肢軟部悪性腫瘍摘出術 １．肩、上腕、前腕、大腿、下腿 ａ．切除、広汎</t>
  </si>
  <si>
    <t>血管</t>
  </si>
  <si>
    <t>上肢の動脈と静脈</t>
  </si>
  <si>
    <t>肩関節</t>
  </si>
  <si>
    <t>置換</t>
  </si>
  <si>
    <t>ナビゲーションシステム</t>
  </si>
  <si>
    <t>人工関節・骨頭</t>
  </si>
  <si>
    <t>鏡視下自家骨軟骨移植術</t>
  </si>
  <si>
    <t>230</t>
  </si>
  <si>
    <t>試験切除　骨腫瘍　１．肩甲骨、上腕骨、大腿骨</t>
  </si>
  <si>
    <t>231</t>
  </si>
  <si>
    <t>試験切除　骨腫瘍　２．前腕骨、下腿骨</t>
  </si>
  <si>
    <t>232</t>
  </si>
  <si>
    <t>名称(9)</t>
  </si>
  <si>
    <t>単価(9)</t>
  </si>
  <si>
    <t>名称(10)</t>
  </si>
  <si>
    <t>単価(10)</t>
  </si>
  <si>
    <t>名称(11)</t>
  </si>
  <si>
    <t>単価(11)</t>
  </si>
  <si>
    <t>名称(12)</t>
  </si>
  <si>
    <t>単価(12)</t>
  </si>
  <si>
    <t>f</t>
  </si>
  <si>
    <t>g</t>
  </si>
  <si>
    <t>メーカー名(9)</t>
  </si>
  <si>
    <t>郭清</t>
  </si>
  <si>
    <t>剥離</t>
  </si>
  <si>
    <t>採取</t>
  </si>
  <si>
    <t>体表_1</t>
  </si>
  <si>
    <t>形成</t>
  </si>
  <si>
    <t>四肢脊椎_1</t>
  </si>
  <si>
    <t>再建・修復</t>
  </si>
  <si>
    <t>植皮</t>
  </si>
  <si>
    <t>担当者名</t>
  </si>
  <si>
    <t>484</t>
  </si>
  <si>
    <t>廃止術式</t>
  </si>
  <si>
    <t>JANコード(2)</t>
  </si>
  <si>
    <t>JANコード(2)</t>
  </si>
  <si>
    <t>JANコード(3)</t>
  </si>
  <si>
    <t>JANコード(3)</t>
  </si>
  <si>
    <t>除去・抜去・捻除（異物を含む）</t>
  </si>
  <si>
    <t>新セット名称</t>
  </si>
  <si>
    <t>金額</t>
  </si>
  <si>
    <t>名　　称</t>
  </si>
  <si>
    <t>194</t>
  </si>
  <si>
    <t>腐骨摘出術 ３．鎖骨、膝蓋骨、手、足、指（手、足）、その他</t>
  </si>
  <si>
    <t>K050-3</t>
  </si>
  <si>
    <t>195</t>
  </si>
  <si>
    <t>骨摘出術 １．肩甲骨、上腕、大腿</t>
  </si>
  <si>
    <t>K051-1</t>
  </si>
  <si>
    <t>b</t>
  </si>
  <si>
    <t>c</t>
  </si>
  <si>
    <t>d</t>
  </si>
  <si>
    <t>e</t>
  </si>
  <si>
    <t>j</t>
  </si>
  <si>
    <t>m</t>
  </si>
  <si>
    <t>1、2b、2c</t>
  </si>
  <si>
    <t>2a、薬剤</t>
  </si>
  <si>
    <t>医療材料費合計額</t>
  </si>
  <si>
    <t>経皮的
経孔的</t>
  </si>
  <si>
    <t>290</t>
  </si>
  <si>
    <t>透視下骨折観血的手術（2.下腿）</t>
  </si>
  <si>
    <t>182</t>
  </si>
  <si>
    <t>手舟状骨骨折観血的手術</t>
  </si>
  <si>
    <t>手根骨_舟状骨</t>
  </si>
  <si>
    <t>接合</t>
  </si>
  <si>
    <t>骨の内固定材</t>
  </si>
  <si>
    <t>183</t>
  </si>
  <si>
    <t>骨、軟骨組織採取術（針穿刺による）</t>
  </si>
  <si>
    <t>骨組織採取術（針穿刺による）</t>
  </si>
  <si>
    <t>US</t>
  </si>
  <si>
    <t>184</t>
  </si>
  <si>
    <t>難治性骨折電磁波電気治療法</t>
  </si>
  <si>
    <t>四肢骨</t>
  </si>
  <si>
    <t>電磁波発生器</t>
  </si>
  <si>
    <t>K047</t>
  </si>
  <si>
    <t>185</t>
  </si>
  <si>
    <t>難治性骨折超音波治療</t>
  </si>
  <si>
    <t>超音波発生器</t>
  </si>
  <si>
    <t>K047-2</t>
  </si>
  <si>
    <t>臨床整形</t>
  </si>
  <si>
    <t>追補16</t>
  </si>
  <si>
    <t>超音波骨折治療法</t>
  </si>
  <si>
    <t>非観血的行為などによるもの</t>
  </si>
  <si>
    <t>186</t>
  </si>
  <si>
    <t>骨内異物（挿入物）除去術 １．肩甲骨、上腕、大腿</t>
  </si>
  <si>
    <t>類推</t>
  </si>
  <si>
    <t>実態調査</t>
  </si>
  <si>
    <t>67_骨折治療</t>
  </si>
  <si>
    <t>尾上英俊</t>
  </si>
  <si>
    <t>調査期間中データなし</t>
  </si>
  <si>
    <t>259</t>
  </si>
  <si>
    <t>関節鼠摘出術 ２．胸鎖、肘、手、足</t>
  </si>
  <si>
    <t>K067-2</t>
  </si>
  <si>
    <t>180</t>
  </si>
  <si>
    <t>骨折観血手術 ２．前腕、下腿、手根骨</t>
  </si>
  <si>
    <t>肘・前腕　膝・下腿　手根骨</t>
  </si>
  <si>
    <t>181</t>
  </si>
  <si>
    <t>骨折観血手術 ３．鎖骨、膝蓋骨、手、足、指（手、足）、その他</t>
  </si>
  <si>
    <t>骨折治療</t>
  </si>
  <si>
    <t>追補11</t>
  </si>
  <si>
    <t>インプラント周囲骨折に対する観血的整復固定術　１．肩甲骨、上腕、大腿</t>
  </si>
  <si>
    <t>インプラント周囲骨折に対する観血的整復固定術 (肩甲骨)</t>
  </si>
  <si>
    <t>追補12</t>
  </si>
  <si>
    <t>インプラント周囲骨折に対する観血的整復固定術　２．前腕、下腿</t>
  </si>
  <si>
    <t>285</t>
  </si>
  <si>
    <t>関節内骨折観血的手術（関節鏡下）３．肩鎖、指（手、足）</t>
  </si>
  <si>
    <t>286</t>
  </si>
  <si>
    <t>靱帯断裂縫合術 １．十字靱帯</t>
  </si>
  <si>
    <t>K074-1</t>
  </si>
  <si>
    <t>287</t>
  </si>
  <si>
    <t>靱帯断裂縫合術 ２．膝側副靱帯</t>
  </si>
  <si>
    <t>K074-2</t>
  </si>
  <si>
    <t>288</t>
  </si>
  <si>
    <t>靱帯断裂縫合術 ３．指（手、足）およびその他の靱帯</t>
  </si>
  <si>
    <t>K074-3</t>
  </si>
  <si>
    <t>289</t>
  </si>
  <si>
    <t>靱帯断裂縫合術（関節鏡下） １．十字靱帯（膝）</t>
  </si>
  <si>
    <t>294</t>
  </si>
  <si>
    <t>観血関節授動術 １．肩、股、膝</t>
  </si>
  <si>
    <t>K076-1</t>
  </si>
  <si>
    <t>295</t>
  </si>
  <si>
    <t>観血関節授動術 ２．胸鎖、肘、手、足</t>
  </si>
  <si>
    <t>K076-2</t>
  </si>
  <si>
    <t>296</t>
  </si>
  <si>
    <t>観血関節授動術 ３．肩鎖、指（手、足）</t>
  </si>
  <si>
    <t>K076-3</t>
  </si>
  <si>
    <t>297</t>
  </si>
  <si>
    <t>観血関節制動術 １．肩、股、膝</t>
  </si>
  <si>
    <t>制動</t>
  </si>
  <si>
    <t>K077-1</t>
  </si>
  <si>
    <t>28_脊椎脊髄病</t>
  </si>
  <si>
    <t>メディエコード(17)</t>
  </si>
  <si>
    <t>メディエコード(18)</t>
  </si>
  <si>
    <t>メディエコード(19)</t>
  </si>
  <si>
    <t>43_リウマチ</t>
  </si>
  <si>
    <t>43_リウマチ</t>
  </si>
  <si>
    <t>43_リウマチ</t>
  </si>
  <si>
    <t>薬価コード(1)</t>
  </si>
  <si>
    <t>ＹＪコード(1)</t>
  </si>
  <si>
    <t>調査期間中データなし</t>
  </si>
  <si>
    <t>関節切除術 ２．胸鎖、肘、手、足</t>
  </si>
  <si>
    <t>K072-2</t>
  </si>
  <si>
    <t>278</t>
  </si>
  <si>
    <t>関節切除術 ３．肩鎖、指（手、足）</t>
  </si>
  <si>
    <t>K072-3</t>
  </si>
  <si>
    <t>279</t>
  </si>
  <si>
    <t>CT</t>
  </si>
  <si>
    <t>K073</t>
  </si>
  <si>
    <t>骨軟骨移植術</t>
  </si>
  <si>
    <t>280</t>
  </si>
  <si>
    <t>関節内骨折観血的手術 １．肩、股、膝</t>
  </si>
  <si>
    <t>肩　股　膝</t>
  </si>
  <si>
    <t>K073-1</t>
  </si>
  <si>
    <t>281</t>
  </si>
  <si>
    <t>関節内骨折観血的手術 ２．胸鎖、肘、手、足</t>
  </si>
  <si>
    <t>胸鎖　肘　手・足</t>
  </si>
  <si>
    <t>K073-2</t>
  </si>
  <si>
    <t>腱移行術 ２．その他のもの</t>
  </si>
  <si>
    <t>手足指以外の腱移行術</t>
  </si>
  <si>
    <t>K040-2</t>
  </si>
  <si>
    <t>関節鏡</t>
  </si>
  <si>
    <t>150</t>
  </si>
  <si>
    <t>282</t>
  </si>
  <si>
    <t>関節内骨折観血的手術 ３．肩鎖、指（手、足）</t>
  </si>
  <si>
    <t>肩鎖　指（手・足）</t>
  </si>
  <si>
    <t>K073-3</t>
  </si>
  <si>
    <t>一部</t>
  </si>
  <si>
    <t>悪性腫瘍</t>
  </si>
  <si>
    <t>リンパ管・リンパ節</t>
  </si>
  <si>
    <t>内容</t>
  </si>
  <si>
    <t>306</t>
  </si>
  <si>
    <t>靱帯断裂形成術 ３．指（手、足）およびその他の靱帯　</t>
  </si>
  <si>
    <t>K079-3</t>
  </si>
  <si>
    <t>手・足</t>
  </si>
  <si>
    <t>307</t>
  </si>
  <si>
    <t>靱帯断裂形成術（関節鏡下） １．十字靱帯</t>
  </si>
  <si>
    <t>308</t>
  </si>
  <si>
    <t>靱帯断裂形成術（関節鏡下） ２．その他の靱帯</t>
  </si>
  <si>
    <t>309</t>
  </si>
  <si>
    <t>鏡視下肩腱板断裂手術（簡単）</t>
  </si>
  <si>
    <t>肩関節_肩腱板</t>
  </si>
  <si>
    <t>310</t>
  </si>
  <si>
    <t>鏡視下肩腱板断裂手術（複雑）</t>
  </si>
  <si>
    <t>311</t>
  </si>
  <si>
    <t>No</t>
  </si>
  <si>
    <t>医療材料２－ｂ（一部償還されているが、使用に際して不都合がある製品）</t>
  </si>
  <si>
    <t>医療材料２－ｃ（償還されていない製品　ただし、特殊縫合糸は別途下記に記載）</t>
  </si>
  <si>
    <t>頭頚部_6</t>
  </si>
  <si>
    <t>頭頚部_5</t>
  </si>
  <si>
    <t>ＹＪコード(2)</t>
  </si>
  <si>
    <t>ＹＪコード(3)</t>
  </si>
  <si>
    <t>ＹＪコード(4)</t>
  </si>
  <si>
    <t>ＹＪコード(5)</t>
  </si>
  <si>
    <t>ＹＪコード(6)</t>
  </si>
  <si>
    <t>ＹＪコード(7)</t>
  </si>
  <si>
    <t>ＹＪコード(8)</t>
  </si>
  <si>
    <t>ＹＪコード(9)</t>
  </si>
  <si>
    <t>ＹＪコード(10)</t>
  </si>
  <si>
    <t>ＹＪコード(11)</t>
  </si>
  <si>
    <t>ＹＪコード(12)</t>
  </si>
  <si>
    <t>ＹＪコード(13)</t>
  </si>
  <si>
    <t>ＹＪコード(14)</t>
  </si>
  <si>
    <t>ＹＪコード(15)</t>
  </si>
  <si>
    <t>ＹＪコード(16)</t>
  </si>
  <si>
    <t>ＹＪコード(17)</t>
  </si>
  <si>
    <t>ＹＪコード(18)</t>
  </si>
  <si>
    <t>ＹＪコード(19)</t>
  </si>
  <si>
    <t>ＹＪコード(20)</t>
  </si>
  <si>
    <t>メディエコード(1)</t>
  </si>
  <si>
    <t>メディエコード(2)</t>
  </si>
  <si>
    <t>メディエコード(3)</t>
  </si>
  <si>
    <t>メディエコード(4)</t>
  </si>
  <si>
    <t>メディエコード(5)</t>
  </si>
  <si>
    <t>メディエコード(6)</t>
  </si>
  <si>
    <t>メディエコード(7)</t>
  </si>
  <si>
    <t>メディエコード(8)</t>
  </si>
  <si>
    <t>メディエコード(9)</t>
  </si>
  <si>
    <t>メディエコード(10)</t>
  </si>
  <si>
    <t>メディエコード(11)</t>
  </si>
  <si>
    <t>メディエコード(12)</t>
  </si>
  <si>
    <t>メディエコード(13)</t>
  </si>
  <si>
    <t>メディエコード(14)</t>
  </si>
  <si>
    <t>メディエコード(15)</t>
  </si>
  <si>
    <t>メディエコード(16)</t>
  </si>
  <si>
    <t>260</t>
  </si>
  <si>
    <t>関節鼠摘出術 ３．肩鎖、指（手、足）</t>
  </si>
  <si>
    <t>K067-3</t>
  </si>
  <si>
    <t>261</t>
  </si>
  <si>
    <t>関節鼠摘出術（関節鏡下） １．肩、股、膝</t>
  </si>
  <si>
    <t>262</t>
  </si>
  <si>
    <t>関節鼠摘出術（関節鏡下） ２．胸鎖、肘、手、足</t>
  </si>
  <si>
    <t>牧野正晴</t>
  </si>
  <si>
    <t>145に含まれる</t>
  </si>
  <si>
    <t>25_手外科</t>
  </si>
  <si>
    <t>482</t>
  </si>
  <si>
    <t>仙腸関節固定術</t>
  </si>
  <si>
    <t>K143</t>
  </si>
  <si>
    <t>483</t>
  </si>
  <si>
    <t>K144</t>
  </si>
  <si>
    <t>商品名(7)</t>
  </si>
  <si>
    <t>商品名(8)</t>
  </si>
  <si>
    <t>商品名(9)</t>
  </si>
  <si>
    <t>商品名(10)</t>
  </si>
  <si>
    <t>商品名(11)</t>
  </si>
  <si>
    <t>471</t>
  </si>
  <si>
    <t>脊椎固定術（椎体に達しないもの） ２．胸椎</t>
  </si>
  <si>
    <t>胸椎固定術（椎体に達しないもの）</t>
  </si>
  <si>
    <t>472</t>
  </si>
  <si>
    <t>脊椎固定術（椎体に達しないもの） ３．腰椎</t>
  </si>
  <si>
    <t>腰椎固定術（椎体に達しないもの）</t>
  </si>
  <si>
    <t>473</t>
  </si>
  <si>
    <t>脊椎固定術に対する脊椎インストウルメンテ−ション手技料加算</t>
  </si>
  <si>
    <t>椎体・椎弓_椎弓根</t>
  </si>
  <si>
    <t>474</t>
  </si>
  <si>
    <t>脊椎固定術・脊髄除圧術におけるナビゲーション加算</t>
  </si>
  <si>
    <t>475</t>
  </si>
  <si>
    <t>商品名(13)</t>
  </si>
  <si>
    <t>商品名(14)</t>
  </si>
  <si>
    <t>商品名(15)</t>
  </si>
  <si>
    <t>商品名(16)</t>
  </si>
  <si>
    <t>商品名(17)</t>
  </si>
  <si>
    <t>商品名(18)</t>
  </si>
  <si>
    <t>商品名(19)</t>
  </si>
  <si>
    <t>商品名(20)</t>
  </si>
  <si>
    <t>商品名(1)</t>
  </si>
  <si>
    <t>商品名(2)</t>
  </si>
  <si>
    <t>商品名(3)</t>
  </si>
  <si>
    <t>骨折観血手術 １．肩甲骨、上腕、大腿</t>
  </si>
  <si>
    <t>準拠する連番があれば試案№を、なければ0をご入力下さい</t>
  </si>
  <si>
    <t>175</t>
  </si>
  <si>
    <t>骨折創外固定術 １．上腕、大腿</t>
  </si>
  <si>
    <t>創外固定器</t>
  </si>
  <si>
    <t>K046-1</t>
  </si>
  <si>
    <t>176</t>
  </si>
  <si>
    <t>骨折創外固定術 ２．前腕、下腿</t>
  </si>
  <si>
    <t>K046-2</t>
  </si>
  <si>
    <t>移植</t>
  </si>
  <si>
    <t>165</t>
  </si>
  <si>
    <t>骨清掃術 ２．前腕、下腿</t>
  </si>
  <si>
    <t>肘・前腕　膝・下腿</t>
  </si>
  <si>
    <t>K043-2</t>
  </si>
  <si>
    <t>2_整形</t>
  </si>
  <si>
    <t>肩腱板断裂手術（簡単）</t>
  </si>
  <si>
    <t>open surgery</t>
  </si>
  <si>
    <t>外科_基本</t>
  </si>
  <si>
    <t>臼蓋形成術</t>
  </si>
  <si>
    <t>K141</t>
  </si>
  <si>
    <t>467</t>
  </si>
  <si>
    <t>脊椎固定術（椎体に達するもの） １．頸椎</t>
  </si>
  <si>
    <t>頸椎固定術（椎体に達するもの）</t>
  </si>
  <si>
    <t>K142</t>
  </si>
  <si>
    <t>筋切離術</t>
  </si>
  <si>
    <t>K024</t>
  </si>
  <si>
    <t>103</t>
  </si>
  <si>
    <t>股関節内転筋切離術</t>
  </si>
  <si>
    <t>骨盤・股関節・大腿</t>
  </si>
  <si>
    <t>内転筋</t>
  </si>
  <si>
    <t>止血用加熱凝固切開装置</t>
  </si>
  <si>
    <t>K025</t>
  </si>
  <si>
    <t>104</t>
  </si>
  <si>
    <t>股関節筋群解離術</t>
  </si>
  <si>
    <t>大腿筋膜張筋_腸脛靱帯</t>
  </si>
  <si>
    <t>K026</t>
  </si>
  <si>
    <t>未調査(不明)</t>
  </si>
  <si>
    <t>599</t>
  </si>
  <si>
    <t>頭蓋牽引（ハロージャケット式）</t>
  </si>
  <si>
    <t>600</t>
  </si>
  <si>
    <t>頭蓋牽引（クラッチフィールドによる）</t>
  </si>
  <si>
    <t>604</t>
  </si>
  <si>
    <t>神経交差縫合術</t>
  </si>
  <si>
    <t>K182-2-1,2</t>
  </si>
  <si>
    <t>605</t>
  </si>
  <si>
    <t>肋間神経交差縫合術</t>
  </si>
  <si>
    <t>K182-2-02</t>
  </si>
  <si>
    <t>606</t>
  </si>
  <si>
    <t>その他の神経交差縫合術</t>
  </si>
  <si>
    <t>脊椎固定術（椎体に達しないもの） １．頸椎</t>
  </si>
  <si>
    <t>頸椎固定術（椎体に達しないもの）</t>
  </si>
  <si>
    <t>椎弓_椎弓根、椎間関節</t>
  </si>
  <si>
    <t>178</t>
  </si>
  <si>
    <t>骨折創外固定術 ４．骨盤</t>
  </si>
  <si>
    <t>K125</t>
  </si>
  <si>
    <t>179</t>
  </si>
  <si>
    <t>ガウン・手袋Cセット</t>
  </si>
  <si>
    <t xml:space="preserve">  800円</t>
  </si>
  <si>
    <t>簡易なガウンでよい手術（気管支鏡手術など）</t>
  </si>
  <si>
    <t>注：長時間の手術、体位交換により、ガウンの人数を加算する</t>
  </si>
  <si>
    <t>K035-2</t>
  </si>
  <si>
    <t>K047-3</t>
  </si>
  <si>
    <t>K065-2-01</t>
  </si>
  <si>
    <t>K065-2-02</t>
  </si>
  <si>
    <t>K066-2-01</t>
  </si>
  <si>
    <t>K066-2-02</t>
  </si>
  <si>
    <t>K066-2-03</t>
  </si>
  <si>
    <t>K067-2-01</t>
  </si>
  <si>
    <t>K067-2-02</t>
  </si>
  <si>
    <t>K067-2-03</t>
  </si>
  <si>
    <t>K074-2-01</t>
  </si>
  <si>
    <t>K079-2-01</t>
  </si>
  <si>
    <t>K079-2-03</t>
  </si>
  <si>
    <t>K082-2-01</t>
  </si>
  <si>
    <t>K082-2-02</t>
  </si>
  <si>
    <t>K082-2-03</t>
  </si>
  <si>
    <t>K082-3-01</t>
  </si>
  <si>
    <t>K082-3-02</t>
  </si>
  <si>
    <t>K082-3-03</t>
  </si>
  <si>
    <t>K099-2-01</t>
  </si>
  <si>
    <t>K099-2-02</t>
  </si>
  <si>
    <t>K099-2-03</t>
  </si>
  <si>
    <t>腱滑膜切除術</t>
  </si>
  <si>
    <t>腱滑膜</t>
  </si>
  <si>
    <t>115</t>
  </si>
  <si>
    <t>腱滑膜切除術 ２．その他</t>
  </si>
  <si>
    <t>腱滑膜切除術 （その他）</t>
  </si>
  <si>
    <t>116</t>
  </si>
  <si>
    <t>腱縫合術</t>
  </si>
  <si>
    <t>K037</t>
  </si>
  <si>
    <t>118</t>
  </si>
  <si>
    <t>筋膜組織試験採取術</t>
  </si>
  <si>
    <t>119</t>
  </si>
  <si>
    <t>靱帯断裂縫合術（関節鏡下） ２．指（手、足）およびその他の靱帯</t>
  </si>
  <si>
    <t>K074-2-2,3</t>
  </si>
  <si>
    <t>291</t>
  </si>
  <si>
    <t>非観血関節授動術 １．肩、股、膝</t>
  </si>
  <si>
    <t>授動</t>
  </si>
  <si>
    <t>K075-1</t>
  </si>
  <si>
    <t>292</t>
  </si>
  <si>
    <t>非観血関節授動術 ２．胸鎖、肘、手、足</t>
  </si>
  <si>
    <t>K075-2</t>
  </si>
  <si>
    <t>293</t>
  </si>
  <si>
    <t>非観血関節授動術 ３．肩鎖、指（手、足）</t>
  </si>
  <si>
    <t>K075-3</t>
  </si>
  <si>
    <t>109</t>
  </si>
  <si>
    <t>腱切離術</t>
  </si>
  <si>
    <t>腱</t>
  </si>
  <si>
    <t>K034</t>
  </si>
  <si>
    <t>110</t>
  </si>
  <si>
    <t>鏡視下腱切離術</t>
  </si>
  <si>
    <t>上肢、下肢</t>
  </si>
  <si>
    <t>111</t>
  </si>
  <si>
    <t>腱剥離術</t>
  </si>
  <si>
    <t>K035</t>
  </si>
  <si>
    <t>112</t>
  </si>
  <si>
    <t>鏡視下腱剥離術</t>
  </si>
  <si>
    <t>その他（筋・腱・神経・靱帯）</t>
  </si>
  <si>
    <t>四肢脊椎_8</t>
  </si>
  <si>
    <t>113</t>
  </si>
  <si>
    <t>数量(16)</t>
  </si>
  <si>
    <t>償還価格(16)</t>
  </si>
  <si>
    <t>名称(17)</t>
  </si>
  <si>
    <t>メーカー名(17)</t>
  </si>
  <si>
    <t>単価(17)</t>
  </si>
  <si>
    <t>数量(17)</t>
  </si>
  <si>
    <t>償還価格(17)</t>
  </si>
  <si>
    <t>名称(18)</t>
  </si>
  <si>
    <t>メーカー名(18)</t>
  </si>
  <si>
    <t>単価(18)</t>
  </si>
  <si>
    <t>数量(18)</t>
  </si>
  <si>
    <t>償還価格(18)</t>
  </si>
  <si>
    <t>名称(19)</t>
  </si>
  <si>
    <t>メーカー名(19)</t>
  </si>
  <si>
    <t>単価(19)</t>
  </si>
  <si>
    <t>頭頚部_2</t>
  </si>
  <si>
    <t>計</t>
  </si>
  <si>
    <t>名称</t>
  </si>
  <si>
    <t>メーカー名</t>
  </si>
  <si>
    <t>医療材料２－ａ（償還されている製品）</t>
  </si>
  <si>
    <t>その他（筋・腱）</t>
  </si>
  <si>
    <t>切離</t>
  </si>
  <si>
    <t>102</t>
  </si>
  <si>
    <t>筋切離術　</t>
  </si>
  <si>
    <t>追補13</t>
  </si>
  <si>
    <t>インプラント周囲骨折に対する観血的整復固定術　３．手、足、指（手、足）</t>
  </si>
  <si>
    <t>中足骨</t>
  </si>
  <si>
    <t>半月板縫合術（関節鏡下）</t>
  </si>
  <si>
    <t>四肢脊椎_4</t>
  </si>
  <si>
    <t>計</t>
  </si>
  <si>
    <t>単価
(償還価格)</t>
  </si>
  <si>
    <t>名　　称</t>
  </si>
  <si>
    <t>単価
(償還価格)</t>
  </si>
  <si>
    <t>JANコード</t>
  </si>
  <si>
    <t>メディエコード</t>
  </si>
  <si>
    <t>単価</t>
  </si>
  <si>
    <t>メーカー名</t>
  </si>
  <si>
    <t>メーカー名</t>
  </si>
  <si>
    <t>ＹＪコード</t>
  </si>
  <si>
    <t>b</t>
  </si>
  <si>
    <r>
      <t>JANコード</t>
    </r>
    <r>
      <rPr>
        <sz val="11"/>
        <rFont val="ＭＳ Ｐゴシック"/>
        <family val="3"/>
      </rPr>
      <t>(1)</t>
    </r>
  </si>
  <si>
    <t>商品コード(1)</t>
  </si>
  <si>
    <t>メディエコード(1)</t>
  </si>
  <si>
    <t>薬価コード(1)</t>
  </si>
  <si>
    <t>メディエコード(2)</t>
  </si>
  <si>
    <t>長時間によるガウン・手袋　手洗い交代回数（U)</t>
  </si>
  <si>
    <t>経皮的</t>
  </si>
  <si>
    <t>内視鏡</t>
  </si>
  <si>
    <t>医療材料２－ｃ（特殊縫合糸）</t>
  </si>
  <si>
    <t>単価は、定価（セットは定価の合計）とする</t>
  </si>
  <si>
    <t>ガウン・手袋Aセット</t>
  </si>
  <si>
    <t>1,500円</t>
  </si>
  <si>
    <t>特に清潔なガウンを必要とする手術（脳外科、心臓血管外科、関節の手術など）</t>
  </si>
  <si>
    <t>ガウン・手袋Bセット</t>
  </si>
  <si>
    <t>1,000円</t>
  </si>
  <si>
    <t>一般的な手術</t>
  </si>
  <si>
    <t>アプローチ補助器械3</t>
  </si>
  <si>
    <t>アプローチ補助器械4</t>
  </si>
  <si>
    <t>操作対象組織・物1</t>
  </si>
  <si>
    <t>操作対象組織・物2</t>
  </si>
  <si>
    <t>操作対象組織・物3</t>
  </si>
  <si>
    <t>医療材料１（手術用基本キット）</t>
  </si>
  <si>
    <t>キット名称</t>
  </si>
  <si>
    <t>数量</t>
  </si>
  <si>
    <t>遠藤　健司</t>
  </si>
  <si>
    <t>ＹＪコード(2)</t>
  </si>
  <si>
    <t>i</t>
  </si>
  <si>
    <t>l</t>
  </si>
  <si>
    <t>商品コード</t>
  </si>
  <si>
    <t>単価</t>
  </si>
  <si>
    <t>薬価コード</t>
  </si>
  <si>
    <t>h</t>
  </si>
  <si>
    <t>k</t>
  </si>
  <si>
    <t>317</t>
  </si>
  <si>
    <t>関節形成術 ２．胸鎖、肘、手、足</t>
  </si>
  <si>
    <t>K080-2</t>
  </si>
  <si>
    <t>318</t>
  </si>
  <si>
    <t>関節形成術 ３．肩鎖、指（手、足）</t>
  </si>
  <si>
    <t>K080-3</t>
  </si>
  <si>
    <t>319</t>
  </si>
  <si>
    <t>膝回転形成術</t>
  </si>
  <si>
    <t>人工骨頭挿入術</t>
  </si>
  <si>
    <t>K081-1</t>
  </si>
  <si>
    <t>人工骨頭挿入術 ２．胸鎖、肘、手、足</t>
  </si>
  <si>
    <t>K081-2</t>
  </si>
  <si>
    <t>324</t>
  </si>
  <si>
    <t>人工骨頭挿入術 ３．肩鎖、指（手、足）</t>
  </si>
  <si>
    <t>K081-3</t>
  </si>
  <si>
    <t>325</t>
  </si>
  <si>
    <t>人工骨頭再置換術 １．肩、股、膝</t>
  </si>
  <si>
    <t>人工骨頭再置換術</t>
  </si>
  <si>
    <t>薬価コード(4)</t>
  </si>
  <si>
    <t>薬価コード(5)</t>
  </si>
  <si>
    <t>薬価コード(6)</t>
  </si>
  <si>
    <t>薬価コード(7)</t>
  </si>
  <si>
    <t>薬価コード(8)</t>
  </si>
  <si>
    <t>326</t>
  </si>
  <si>
    <t>人工骨頭再置換術 ２．胸鎖、肘、手、足</t>
  </si>
  <si>
    <t>254</t>
  </si>
  <si>
    <t>関節滑膜切除術 ３．肩鎖、指（手、足）</t>
  </si>
  <si>
    <t>K066-3</t>
  </si>
  <si>
    <t>255</t>
  </si>
  <si>
    <t>関節滑膜切除術（関節鏡下） １．肩、股、膝</t>
  </si>
  <si>
    <t>256</t>
  </si>
  <si>
    <t>関節滑膜切除術（関節鏡下） ２．胸鎖、肘、手、足</t>
  </si>
  <si>
    <t>257</t>
  </si>
  <si>
    <t>関節滑膜切除術（関節鏡下） ３．肩鎖、指（手、足）</t>
  </si>
  <si>
    <t>258</t>
  </si>
  <si>
    <t>関節鼠摘出術 １．肩、股、膝</t>
  </si>
  <si>
    <t>K067-1</t>
  </si>
  <si>
    <t>奥津一郎</t>
  </si>
  <si>
    <t>実態調査</t>
  </si>
  <si>
    <t>類推</t>
  </si>
  <si>
    <t>調査していれば件数、調査していなければ0をご入力下さい</t>
  </si>
  <si>
    <t>頭_1</t>
  </si>
  <si>
    <t>頭_2</t>
  </si>
  <si>
    <t>208</t>
  </si>
  <si>
    <t>骨悪性腫瘍手術 ３．鎖骨、膝蓋骨、手、足、指（手、足）、その他 ｂ．切除、広汎</t>
  </si>
  <si>
    <t>210</t>
  </si>
  <si>
    <t>骨切り術 １．肩甲骨、上腕、大腿</t>
  </si>
  <si>
    <t>矯正</t>
  </si>
  <si>
    <t>K054-1</t>
  </si>
  <si>
    <t>211</t>
  </si>
  <si>
    <t>骨切り術 ２．前腕、下腿</t>
  </si>
  <si>
    <t>K054-2</t>
  </si>
  <si>
    <t>212</t>
  </si>
  <si>
    <t>骨切り術 ３．鎖骨、膝蓋骨、手、足、指（手、足）、その他</t>
  </si>
  <si>
    <t>K054-3</t>
  </si>
  <si>
    <t>アプローチ補助器械1</t>
  </si>
  <si>
    <t>アプローチ補助器械2</t>
  </si>
  <si>
    <t>償還価格(14)</t>
  </si>
  <si>
    <t>名称(15)</t>
  </si>
  <si>
    <t>土谷一晃</t>
  </si>
  <si>
    <t>商品名(5)</t>
  </si>
  <si>
    <t>商品名(6)</t>
  </si>
  <si>
    <t>303</t>
  </si>
  <si>
    <t>観血関節固定術 ３．肩鎖、指（手、足）</t>
  </si>
  <si>
    <t>薬価コード(9)</t>
  </si>
  <si>
    <t>薬価コード(10)</t>
  </si>
  <si>
    <t>薬価コード(11)</t>
  </si>
  <si>
    <t>薬価コード(12)</t>
  </si>
  <si>
    <t>薬価コード(13)</t>
  </si>
  <si>
    <t>薬価コード(14)</t>
  </si>
  <si>
    <t>薬価コード(15)</t>
  </si>
  <si>
    <t>薬価コード(16)</t>
  </si>
  <si>
    <t>薬価コード(17)</t>
  </si>
  <si>
    <t>薬価コード(18)</t>
  </si>
  <si>
    <t>薬価コード(19)</t>
  </si>
  <si>
    <t>薬価コード(20)</t>
  </si>
  <si>
    <t>薬価コード(2)</t>
  </si>
  <si>
    <t>薬価コード(3)</t>
  </si>
  <si>
    <t>ＹＪコード(1)</t>
  </si>
  <si>
    <t>メーカー名(15)</t>
  </si>
  <si>
    <t>単価(15)</t>
  </si>
  <si>
    <t>数量(15)</t>
  </si>
  <si>
    <t>償還価格(15)</t>
  </si>
  <si>
    <t>名称(16)</t>
  </si>
  <si>
    <t>メーカー名(16)</t>
  </si>
  <si>
    <t>単価(16)</t>
  </si>
  <si>
    <t>靱帯断裂形成術 １．十字靭帯</t>
  </si>
  <si>
    <t>K079-1</t>
  </si>
  <si>
    <t>305</t>
  </si>
  <si>
    <t>靱帯断裂形成術 ２．膝側副靱帯</t>
  </si>
  <si>
    <t>K079-2</t>
  </si>
  <si>
    <t>K050-2</t>
  </si>
  <si>
    <t>ガウン･手袋</t>
  </si>
  <si>
    <t>手洗い人数</t>
  </si>
  <si>
    <t>セット種類</t>
  </si>
  <si>
    <t>長時間による
交代回数</t>
  </si>
  <si>
    <t>体位変換による
交代回数</t>
  </si>
  <si>
    <r>
      <t>B</t>
    </r>
    <r>
      <rPr>
        <sz val="11"/>
        <rFont val="ＭＳ Ｐゴシック"/>
        <family val="3"/>
      </rPr>
      <t>A</t>
    </r>
  </si>
  <si>
    <t>AX</t>
  </si>
  <si>
    <t>調査内容</t>
  </si>
  <si>
    <t>実数</t>
  </si>
  <si>
    <r>
      <t>A</t>
    </r>
    <r>
      <rPr>
        <sz val="11"/>
        <rFont val="ＭＳ Ｐゴシック"/>
        <family val="3"/>
      </rPr>
      <t>J</t>
    </r>
  </si>
  <si>
    <r>
      <t>A</t>
    </r>
    <r>
      <rPr>
        <sz val="11"/>
        <rFont val="ＭＳ Ｐゴシック"/>
        <family val="3"/>
      </rPr>
      <t>K</t>
    </r>
  </si>
  <si>
    <t>主たる操作対象部位下位分類</t>
  </si>
  <si>
    <t>従たる操作対象部位大分類</t>
  </si>
  <si>
    <t>従たる操作対象部位上位分類</t>
  </si>
  <si>
    <t>従たる操作対象部位下位分類</t>
  </si>
  <si>
    <t>アプローチ方法1</t>
  </si>
  <si>
    <t>アプローチ方法2</t>
  </si>
  <si>
    <t>アプローチ開始部位大分類</t>
  </si>
  <si>
    <t>アプローチ開始部位上位分類</t>
  </si>
  <si>
    <t>アプローチ開始部位下位分類</t>
  </si>
  <si>
    <t>操作補助器械1</t>
  </si>
  <si>
    <t>操作補助器械2</t>
  </si>
  <si>
    <t>操作補助器械3</t>
  </si>
  <si>
    <t>操作補助器械4</t>
  </si>
  <si>
    <t>調査数</t>
  </si>
  <si>
    <t>準拠する連番</t>
  </si>
  <si>
    <t>担当者名</t>
  </si>
  <si>
    <t>連絡事項
（委員会へ）</t>
  </si>
  <si>
    <t>準拠</t>
  </si>
  <si>
    <t>類推</t>
  </si>
  <si>
    <t>実態調査</t>
  </si>
  <si>
    <t>調査期間中データなし</t>
  </si>
  <si>
    <t>手外科</t>
  </si>
  <si>
    <t>整形外科</t>
  </si>
  <si>
    <t>ガウンA</t>
  </si>
  <si>
    <t>ガウンB</t>
  </si>
  <si>
    <t>ガウンC</t>
  </si>
  <si>
    <t>入力あり、なし</t>
  </si>
  <si>
    <t>償還できない合計額</t>
  </si>
  <si>
    <t>償還できる合計額</t>
  </si>
  <si>
    <t>腱移植術 ２．その他のもの</t>
  </si>
  <si>
    <t>手足指以外の腱移植術</t>
  </si>
  <si>
    <t>K039-2</t>
  </si>
  <si>
    <t>147</t>
  </si>
  <si>
    <t>人工腱形成術</t>
  </si>
  <si>
    <t>指屈筋腱</t>
  </si>
  <si>
    <t>K039-1,2</t>
  </si>
  <si>
    <t>148</t>
  </si>
  <si>
    <t>腱移行術 １．指(手、足)</t>
  </si>
  <si>
    <t>K040-1</t>
  </si>
  <si>
    <t>149</t>
  </si>
  <si>
    <t>468</t>
  </si>
  <si>
    <t>脊椎固定術（椎体に達するもの） ２．胸椎</t>
  </si>
  <si>
    <t>胸椎固定術（椎体に達するもの）</t>
  </si>
  <si>
    <t>469</t>
  </si>
  <si>
    <t>脊椎固定術（椎体に達するもの） ３．腰椎　</t>
  </si>
  <si>
    <t>腰椎固定術（椎体に達するもの）</t>
  </si>
  <si>
    <t>470</t>
  </si>
  <si>
    <t>ガウン・手袋
手洗い人数
(a+b+c）
自動計算（S）</t>
  </si>
  <si>
    <t>名称(13)</t>
  </si>
  <si>
    <t>メーカー名(13)</t>
  </si>
  <si>
    <t>単価(13)</t>
  </si>
  <si>
    <t>数量(13)</t>
  </si>
  <si>
    <t>償還価格(13)</t>
  </si>
  <si>
    <t>名称(14)</t>
  </si>
  <si>
    <t>メーカー名(14)</t>
  </si>
  <si>
    <t>単価(14)</t>
  </si>
  <si>
    <t>数量(14)</t>
  </si>
  <si>
    <t>筋組織試験採取術</t>
  </si>
  <si>
    <t>121</t>
  </si>
  <si>
    <t>筋切除術</t>
  </si>
  <si>
    <t>122</t>
  </si>
  <si>
    <t>腱鞘組織試験採取術</t>
  </si>
  <si>
    <t>123</t>
  </si>
  <si>
    <t>腱鞘郭清術</t>
  </si>
  <si>
    <t>124</t>
  </si>
  <si>
    <t>腱組織試験採取術</t>
  </si>
  <si>
    <t>125</t>
  </si>
  <si>
    <t>腱採取術</t>
  </si>
  <si>
    <t>126</t>
  </si>
  <si>
    <t>腱切除術</t>
  </si>
  <si>
    <t>削除(K036)</t>
  </si>
  <si>
    <t>127</t>
  </si>
  <si>
    <t>指伸筋腱脱臼整復術</t>
  </si>
  <si>
    <t>指伸筋腱</t>
  </si>
  <si>
    <t>整復</t>
  </si>
  <si>
    <t>移行</t>
  </si>
  <si>
    <t>128</t>
  </si>
  <si>
    <t>四肢軟部腫瘍摘出術 １．肩、上腕、前腕、大腿、下腿</t>
  </si>
  <si>
    <t>良性腫瘍（ポリープを含む）</t>
  </si>
  <si>
    <t>K030-1</t>
  </si>
  <si>
    <t>肩帯・上腕</t>
  </si>
  <si>
    <t>肘・前腕</t>
  </si>
  <si>
    <t>129</t>
  </si>
  <si>
    <t>四肢軟部腫瘍摘出術 ２．手、足、指（手、足）</t>
  </si>
  <si>
    <t>K030-2</t>
  </si>
  <si>
    <t>130</t>
  </si>
  <si>
    <t>体幹部軟部腫瘍摘出術</t>
  </si>
  <si>
    <t>131</t>
  </si>
  <si>
    <t>四肢軟部悪性腫瘍摘出術 １．肩、上腕、前腕、大腿、下腿 ａ．切除、単純</t>
  </si>
  <si>
    <t>K031-1</t>
  </si>
  <si>
    <t>胸部_1</t>
  </si>
  <si>
    <t>170</t>
  </si>
  <si>
    <t>骨折非観血整復術 ２．前腕、下腿</t>
  </si>
  <si>
    <t>K044-2</t>
  </si>
  <si>
    <t>K061-1</t>
  </si>
  <si>
    <t>240</t>
  </si>
  <si>
    <t>関節脱臼非観血整復術 ２．胸鎖、肘、手、足</t>
  </si>
  <si>
    <t>K061-2</t>
  </si>
  <si>
    <t>K060-3</t>
  </si>
  <si>
    <t>238</t>
  </si>
  <si>
    <t>関節切開術（複雑） ３．肩鎖、指（手、足）</t>
  </si>
  <si>
    <t>239</t>
  </si>
  <si>
    <t>関節脱臼非観血整復術 １．肩、股、膝</t>
  </si>
  <si>
    <t>脱臼</t>
  </si>
  <si>
    <t>K048-1</t>
  </si>
  <si>
    <t>167</t>
  </si>
  <si>
    <t>骨清掃術 ３．鎖骨、膝蓋骨、手、足、指 (手、足) 、その他</t>
  </si>
  <si>
    <t>鎖骨　膝蓋骨　手　足　指（手、足）　その他</t>
  </si>
  <si>
    <t>K043-3</t>
  </si>
  <si>
    <t>なし</t>
  </si>
  <si>
    <t>骨摘出術 ２．前腕、下腿</t>
  </si>
  <si>
    <t>K051-2</t>
  </si>
  <si>
    <t>197</t>
  </si>
  <si>
    <t>196</t>
  </si>
  <si>
    <t>骨摘出術 ３．鎖骨、膝蓋骨、手、足、指（手、足）、その他</t>
  </si>
  <si>
    <t>K051-3</t>
  </si>
  <si>
    <t>192</t>
  </si>
  <si>
    <t>腐骨摘出術 １．肩甲骨、上腕、大腿</t>
  </si>
  <si>
    <t>腐骨</t>
  </si>
  <si>
    <t>K050-1</t>
  </si>
  <si>
    <t>193</t>
  </si>
  <si>
    <t>腐骨摘出術 ２．前腕、下腿</t>
  </si>
  <si>
    <t>440</t>
  </si>
  <si>
    <t>尾骨切除術</t>
  </si>
  <si>
    <t>仙腸関節_尾椎(尾骨)</t>
  </si>
  <si>
    <t>441</t>
  </si>
  <si>
    <t>椎弓切除術 １．頸椎</t>
  </si>
  <si>
    <t>頸椎椎弓切除術</t>
  </si>
  <si>
    <t>K131</t>
  </si>
  <si>
    <t>442</t>
  </si>
  <si>
    <t>椎弓切除術 ２．胸椎</t>
  </si>
  <si>
    <t>胸椎椎弓切除術</t>
  </si>
  <si>
    <t>443</t>
  </si>
  <si>
    <t>椎弓切除術 ３．腰椎</t>
  </si>
  <si>
    <t>腰椎椎弓切除術</t>
  </si>
  <si>
    <t>脊椎脊髄病</t>
  </si>
  <si>
    <t>444</t>
  </si>
  <si>
    <t>内視鏡下椎弓切除術(腰椎開窓拡大術)</t>
  </si>
  <si>
    <t>K131-2</t>
  </si>
  <si>
    <t>445</t>
  </si>
  <si>
    <t>椎間孔拡大術</t>
  </si>
  <si>
    <t>拡大</t>
  </si>
  <si>
    <t>446</t>
  </si>
  <si>
    <t>椎弓形成手術</t>
  </si>
  <si>
    <t>頚椎・胸椎・腰仙椎</t>
  </si>
  <si>
    <t>K132</t>
  </si>
  <si>
    <t>447</t>
  </si>
  <si>
    <t>骨形成的両側椎弓切除術</t>
  </si>
  <si>
    <t>448</t>
  </si>
  <si>
    <t>骨形成的片側椎弓切除術</t>
  </si>
  <si>
    <t>追補18</t>
  </si>
  <si>
    <t>骨形成的偏側椎弓切除術及び髄核摘出術（１椎間以上に行った場合）</t>
  </si>
  <si>
    <t>449</t>
  </si>
  <si>
    <t>黄色靱帯骨化症手術</t>
  </si>
  <si>
    <t>K133</t>
  </si>
  <si>
    <t>450</t>
  </si>
  <si>
    <t>椎間板摘出手術 １．前方摘出術</t>
  </si>
  <si>
    <t>椎間板摘出手術・前方摘出術</t>
  </si>
  <si>
    <t>K134-1</t>
  </si>
  <si>
    <t>451</t>
  </si>
  <si>
    <t>椎間板摘出手術 ２．後方摘出術</t>
  </si>
  <si>
    <t>椎間板摘出手術・後方摘出術</t>
  </si>
  <si>
    <t>K134-2</t>
  </si>
  <si>
    <t>452</t>
  </si>
  <si>
    <t>椎間板摘出手術 ３．側方摘出術</t>
  </si>
  <si>
    <r>
      <t>JANコード</t>
    </r>
    <r>
      <rPr>
        <sz val="11"/>
        <rFont val="ＭＳ Ｐゴシック"/>
        <family val="3"/>
      </rPr>
      <t>(16)</t>
    </r>
  </si>
  <si>
    <r>
      <t>JANコード</t>
    </r>
    <r>
      <rPr>
        <sz val="11"/>
        <rFont val="ＭＳ Ｐゴシック"/>
        <family val="3"/>
      </rPr>
      <t>(17)</t>
    </r>
  </si>
  <si>
    <r>
      <t>JANコード</t>
    </r>
    <r>
      <rPr>
        <sz val="11"/>
        <rFont val="ＭＳ Ｐゴシック"/>
        <family val="3"/>
      </rPr>
      <t>(18)</t>
    </r>
  </si>
  <si>
    <r>
      <t>JANコード</t>
    </r>
    <r>
      <rPr>
        <sz val="11"/>
        <rFont val="ＭＳ Ｐゴシック"/>
        <family val="3"/>
      </rPr>
      <t>(19)</t>
    </r>
  </si>
  <si>
    <r>
      <t>JANコード</t>
    </r>
    <r>
      <rPr>
        <sz val="11"/>
        <rFont val="ＭＳ Ｐゴシック"/>
        <family val="3"/>
      </rPr>
      <t>(20)</t>
    </r>
  </si>
  <si>
    <t>準拠</t>
  </si>
  <si>
    <t>学会番号：</t>
  </si>
  <si>
    <t>臓器：</t>
  </si>
  <si>
    <t>行為：</t>
  </si>
  <si>
    <t>調査症例数：</t>
  </si>
  <si>
    <t>担当者名：</t>
  </si>
  <si>
    <t>単価</t>
  </si>
  <si>
    <t>計</t>
  </si>
  <si>
    <t>鏡視下腱移行術</t>
  </si>
  <si>
    <t>151</t>
  </si>
  <si>
    <t>麻痺に対する筋腱移行術 １．肩、肘、股、膝</t>
  </si>
  <si>
    <t>メディエコード(20)</t>
  </si>
  <si>
    <t>626</t>
  </si>
  <si>
    <t>椎弓形成術を使用した脊髄腫瘍摘出術　１．髄外のもの</t>
  </si>
  <si>
    <t>627</t>
  </si>
  <si>
    <t>内視鏡下神経腫切除術</t>
  </si>
  <si>
    <t>メーカー名(10)</t>
  </si>
  <si>
    <t>メーカー名(11)</t>
  </si>
  <si>
    <t>メーカー名(12)</t>
  </si>
  <si>
    <t>数量(9)</t>
  </si>
  <si>
    <t>償還価格(9)</t>
  </si>
  <si>
    <t>数量(10)</t>
  </si>
  <si>
    <t>償還価格(10)</t>
  </si>
  <si>
    <t>数量(11)</t>
  </si>
  <si>
    <t>償還価格(11)</t>
  </si>
  <si>
    <t>数量(12)</t>
  </si>
  <si>
    <t>償還価格(12)</t>
  </si>
  <si>
    <t>142</t>
  </si>
  <si>
    <t>筋延長術</t>
  </si>
  <si>
    <t>延長</t>
  </si>
  <si>
    <t>143</t>
  </si>
  <si>
    <t>腸腰筋前方移行術</t>
  </si>
  <si>
    <t>144</t>
  </si>
  <si>
    <t>腱延長術</t>
  </si>
  <si>
    <t>K038</t>
  </si>
  <si>
    <t>145</t>
  </si>
  <si>
    <t>腰椎脱臼骨折観血手術</t>
  </si>
  <si>
    <t>421</t>
  </si>
  <si>
    <t>脊柱管拡大術（頸椎）</t>
  </si>
  <si>
    <t>拡張</t>
  </si>
  <si>
    <t>423</t>
  </si>
  <si>
    <t>恥骨結合離解観血的手術</t>
  </si>
  <si>
    <t>骨盤骨_恥骨結合</t>
  </si>
  <si>
    <t>K120</t>
  </si>
  <si>
    <t>424</t>
  </si>
  <si>
    <t>恥骨結合離解非観血的手術</t>
  </si>
  <si>
    <t>K120-2</t>
  </si>
  <si>
    <t>425</t>
  </si>
  <si>
    <t>骨盤骨折非観血整復術</t>
  </si>
  <si>
    <t>K121</t>
  </si>
  <si>
    <t>426</t>
  </si>
  <si>
    <t>腸骨骨折観血手術</t>
  </si>
  <si>
    <t>K124</t>
  </si>
  <si>
    <t>427</t>
  </si>
  <si>
    <t>骨盤骨折観血手術 (腸骨骨折を除く)</t>
  </si>
  <si>
    <t>428</t>
  </si>
  <si>
    <t>後縦靱帯骨化症手術後方進入 １．頸椎</t>
  </si>
  <si>
    <t>頸椎後縦靱帯骨化症手術後方進入</t>
  </si>
  <si>
    <t>頚部脊柱管</t>
  </si>
  <si>
    <t>429</t>
  </si>
  <si>
    <t>後縦靱帯骨化症手術後方進入 ２．胸椎</t>
  </si>
  <si>
    <t>胸椎後縦靱帯骨化症手術後方進入</t>
  </si>
  <si>
    <t>胸部脊柱管</t>
  </si>
  <si>
    <t>430</t>
  </si>
  <si>
    <t>後縦靱帯骨化症手術後方進入 ３．腰椎</t>
  </si>
  <si>
    <t>腰椎後縦靱帯骨化症手術後方進入</t>
  </si>
  <si>
    <t>腰仙椎</t>
  </si>
  <si>
    <t>腰部脊柱管</t>
  </si>
  <si>
    <t>431</t>
  </si>
  <si>
    <t>後縦靱帯骨化症手術前方進入 １．頸椎</t>
  </si>
  <si>
    <t>頸椎後縦靱帯骨化症手術前方進入</t>
  </si>
  <si>
    <t>432</t>
  </si>
  <si>
    <t>後縦靱帯骨化症手術前方進入 ２．胸椎</t>
  </si>
  <si>
    <t>K101-1</t>
  </si>
  <si>
    <t>391</t>
  </si>
  <si>
    <t>合指症手術 ２．骨関節、腱の形成を要するもの</t>
  </si>
  <si>
    <t>合指症手術、骨、関節</t>
  </si>
  <si>
    <t>K101-2</t>
  </si>
  <si>
    <t>392</t>
  </si>
  <si>
    <t>巨指症手術 １．軟部形成のみのもの</t>
  </si>
  <si>
    <t>内視鏡下椎間板摘出術 １．胸椎･腰椎前方摘出術</t>
  </si>
  <si>
    <t>内視鏡下椎間板摘出術 胸椎･腰椎前方摘出術</t>
  </si>
  <si>
    <t>腹_3</t>
  </si>
  <si>
    <t>455</t>
  </si>
  <si>
    <t>内視鏡下椎間板摘出術 ２．後方摘出術</t>
  </si>
  <si>
    <t>内視鏡下椎間板摘出術 後方摘出術</t>
  </si>
  <si>
    <t>456</t>
  </si>
  <si>
    <t>椎間板レーザー蒸散法</t>
  </si>
  <si>
    <t>457</t>
  </si>
  <si>
    <t>脊椎インスツルメンテーション抜去術</t>
  </si>
  <si>
    <t>椎体・椎弓・椎弓根</t>
  </si>
  <si>
    <t>458</t>
  </si>
  <si>
    <t>脊椎、骨盤腫瘍切除術</t>
  </si>
  <si>
    <t>K135</t>
  </si>
  <si>
    <t>459</t>
  </si>
  <si>
    <t>脊椎、骨盤悪性腫瘍手術</t>
  </si>
  <si>
    <t>K136</t>
  </si>
  <si>
    <t>主学会</t>
  </si>
  <si>
    <t>ﾜｰｷﾝｸﾞｸﾞﾙｰﾌﾟ領域担当学会</t>
  </si>
  <si>
    <t>試案No</t>
  </si>
  <si>
    <t>個別手術番号</t>
  </si>
  <si>
    <t>要素手術番号</t>
  </si>
  <si>
    <t>手術コード区分</t>
  </si>
  <si>
    <t>試案手術名</t>
  </si>
  <si>
    <t>コーディング対象手術名</t>
  </si>
  <si>
    <t>主たる操作対象部位大分類</t>
  </si>
  <si>
    <t>主たる操作対象部位上位分類</t>
  </si>
  <si>
    <t>主たる操作対象部位下位分類</t>
  </si>
  <si>
    <t>従たる操作対象部位大分類</t>
  </si>
  <si>
    <t>従たる操作対象部位上位分類</t>
  </si>
  <si>
    <t>従たる操作対象部位下位分類</t>
  </si>
  <si>
    <t>基本操作1</t>
  </si>
  <si>
    <t>基本操作2</t>
  </si>
  <si>
    <t>操作範囲</t>
  </si>
  <si>
    <t>アプローチ方法1</t>
  </si>
  <si>
    <t>アプローチ方法2</t>
  </si>
  <si>
    <t>メーカー名(8)</t>
  </si>
  <si>
    <t>数量(8)</t>
  </si>
  <si>
    <t>単価(8)</t>
  </si>
  <si>
    <t>胸部_3</t>
  </si>
  <si>
    <t>胸椎後縦靱帯骨化症手術前方進入</t>
  </si>
  <si>
    <t>433</t>
  </si>
  <si>
    <t>後縦靱帯骨化症手術前方進入 ３．腰椎</t>
  </si>
  <si>
    <t>腰椎後縦靱帯骨化症手術前方進入</t>
  </si>
  <si>
    <t>434</t>
  </si>
  <si>
    <t>脊柱変形 (側弯・後弯) 手術</t>
  </si>
  <si>
    <t>椎体・椎弓</t>
  </si>
  <si>
    <t>脊椎骨切り術</t>
  </si>
  <si>
    <t>椎体_椎弓</t>
  </si>
  <si>
    <t>435</t>
  </si>
  <si>
    <t>脊椎、骨盤骨組織採取術（試験切除による） １．棘突起、腸骨翼</t>
  </si>
  <si>
    <t>頚椎・胸椎・腰仙椎・尾骨・骨盤</t>
  </si>
  <si>
    <t>棘突起・腸骨</t>
  </si>
  <si>
    <t>K126-1</t>
  </si>
  <si>
    <t>436</t>
  </si>
  <si>
    <t>脊椎、骨盤骨組織採取術（試験切除による） ２．その他</t>
  </si>
  <si>
    <t>K126-2</t>
  </si>
  <si>
    <t>437</t>
  </si>
  <si>
    <t>骨盤等骨採取術（移植用）</t>
  </si>
  <si>
    <t>削除(K127)</t>
  </si>
  <si>
    <t>438</t>
  </si>
  <si>
    <t>脊椎、骨盤内異物 (挿入物) 除去術</t>
  </si>
  <si>
    <t>K128</t>
  </si>
  <si>
    <t>439</t>
  </si>
  <si>
    <t>仙骨切除術</t>
  </si>
  <si>
    <t>商品名(12)</t>
  </si>
  <si>
    <t>K134-2-01</t>
  </si>
  <si>
    <t>K134-2-02</t>
  </si>
  <si>
    <t>主たる操作対象部位上位分類</t>
  </si>
  <si>
    <t>未調査(医療材料なし)</t>
  </si>
  <si>
    <t>未調査(不明)</t>
  </si>
  <si>
    <t>入力なし</t>
  </si>
  <si>
    <t>460</t>
  </si>
  <si>
    <t>胸部_4</t>
  </si>
  <si>
    <t>脊椎脱臼骨折観血手術 ２．胸椎</t>
  </si>
  <si>
    <t>胸椎脱臼骨折観血手術</t>
  </si>
  <si>
    <t>420</t>
  </si>
  <si>
    <t>脊椎脱臼骨折観血手術 ３．腰椎</t>
  </si>
  <si>
    <t>筋膜移植術 １．指(手、足)</t>
  </si>
  <si>
    <t>脛骨骨幹部</t>
  </si>
  <si>
    <t>関節内骨折観血的手術</t>
  </si>
  <si>
    <t>47_関節鏡</t>
  </si>
  <si>
    <t>入力あり</t>
  </si>
  <si>
    <t>近日中に調査予定</t>
  </si>
  <si>
    <t>近日中に調査予定</t>
  </si>
  <si>
    <t>内視鏡下良性骨腫瘍切除・再建術</t>
  </si>
  <si>
    <t>腹_1</t>
  </si>
  <si>
    <t>221</t>
  </si>
  <si>
    <t>骨長調整手術 １．骨端軟骨発育抑制術</t>
  </si>
  <si>
    <t>222</t>
  </si>
  <si>
    <t>骨長調整手術 ２．骨短縮術</t>
  </si>
  <si>
    <t>223</t>
  </si>
  <si>
    <t>骨長調整手術 ３．骨延長術（手、足以外）</t>
  </si>
  <si>
    <t>224</t>
  </si>
  <si>
    <t>骨長調整手術 ４．指（手、足）骨延長術</t>
  </si>
  <si>
    <t>225</t>
  </si>
  <si>
    <t>自家骨移植術</t>
  </si>
  <si>
    <t>226</t>
  </si>
  <si>
    <t>自家骨移植以外</t>
  </si>
  <si>
    <t>227</t>
  </si>
  <si>
    <t>同種骨移植術</t>
  </si>
  <si>
    <t>228</t>
  </si>
  <si>
    <t>鏡視下自家軟骨移植術</t>
  </si>
  <si>
    <t>基本操作1</t>
  </si>
  <si>
    <t>基本操作2</t>
  </si>
  <si>
    <t>K027-2</t>
  </si>
  <si>
    <t>107</t>
  </si>
  <si>
    <t>腱鞘切開術</t>
  </si>
  <si>
    <t>手関節・手指</t>
  </si>
  <si>
    <t>腱鞘</t>
  </si>
  <si>
    <t>K028</t>
  </si>
  <si>
    <t>108</t>
  </si>
  <si>
    <t>鏡視下腱鞘切開術</t>
  </si>
  <si>
    <t>足関節・足部</t>
  </si>
  <si>
    <t>上肢_手、下肢、足</t>
  </si>
  <si>
    <t>ナイフ</t>
  </si>
  <si>
    <t>挿入</t>
  </si>
  <si>
    <t>172</t>
  </si>
  <si>
    <t>骨折経皮的鋼線刺入固定術 １．肩甲骨、上腕、大腿</t>
  </si>
  <si>
    <t>K045-1</t>
  </si>
  <si>
    <t>四肢脊椎_3</t>
  </si>
  <si>
    <t>613</t>
  </si>
  <si>
    <t>神経剥離術 １．指（手、足）</t>
  </si>
  <si>
    <t>手指・足指</t>
  </si>
  <si>
    <t>K188</t>
  </si>
  <si>
    <t>615</t>
  </si>
  <si>
    <t>内視鏡下神経剥離術</t>
  </si>
  <si>
    <t>曲指症（斜指症）手術 ２．骨関節、腱の形成を要するもの</t>
  </si>
  <si>
    <t>曲指症手術、骨、関節</t>
  </si>
  <si>
    <t>398</t>
  </si>
  <si>
    <t>裂手、裂足手術</t>
  </si>
  <si>
    <t>K105</t>
  </si>
  <si>
    <t>399</t>
  </si>
  <si>
    <t>母指化手術</t>
  </si>
  <si>
    <t>K106</t>
  </si>
  <si>
    <t>400</t>
  </si>
  <si>
    <t>指（手）移植術</t>
  </si>
  <si>
    <t>K107</t>
  </si>
  <si>
    <t>401</t>
  </si>
  <si>
    <t>母指対立再建術</t>
  </si>
  <si>
    <t>K108</t>
  </si>
  <si>
    <t>402</t>
  </si>
  <si>
    <t>神経血管柄つき植皮術</t>
  </si>
  <si>
    <t>K109</t>
  </si>
  <si>
    <t>403</t>
  </si>
  <si>
    <t>第四足指短縮症手術</t>
  </si>
  <si>
    <t>頭頚部_1</t>
  </si>
  <si>
    <t>指（手）腱移植術</t>
  </si>
  <si>
    <t>382</t>
  </si>
  <si>
    <t>指（手）人工腱形成術</t>
  </si>
  <si>
    <t>383</t>
  </si>
  <si>
    <t>指（手）血管移植術</t>
  </si>
  <si>
    <t>JANコード(1)</t>
  </si>
  <si>
    <t>商品コード(2)</t>
  </si>
  <si>
    <t>商品コード(3)</t>
  </si>
  <si>
    <t>189</t>
  </si>
  <si>
    <t>190</t>
  </si>
  <si>
    <t>骨切除術 ２．前腕、下腿</t>
  </si>
  <si>
    <t>301</t>
  </si>
  <si>
    <t>観血関節固定術 １．肩、股、膝</t>
  </si>
  <si>
    <t>観血的肩・股・膝関節固定術</t>
  </si>
  <si>
    <t>肩・股・膝</t>
  </si>
  <si>
    <t>肩・股・膝関節</t>
  </si>
  <si>
    <t>K078-1</t>
  </si>
  <si>
    <t>302</t>
  </si>
  <si>
    <t>観血関節固定術 ２．胸鎖、肘、手、足</t>
  </si>
  <si>
    <t>K078-2</t>
  </si>
  <si>
    <t>追補15</t>
  </si>
  <si>
    <t>洞口敬</t>
  </si>
  <si>
    <t>55_整形外科スポーツ</t>
  </si>
  <si>
    <t>106</t>
  </si>
  <si>
    <t>筋炎手術 ２．その他の筋</t>
  </si>
  <si>
    <t>筋炎手術</t>
  </si>
  <si>
    <t>膝・下腿</t>
  </si>
  <si>
    <t>前脛骨筋、下腿三頭筋</t>
  </si>
  <si>
    <t>四肢切断術 ３．指（手、足）</t>
  </si>
  <si>
    <t>K084-3</t>
  </si>
  <si>
    <t>344</t>
  </si>
  <si>
    <t>四肢関節離断術 １．肩、股、膝</t>
  </si>
  <si>
    <t>K085-1</t>
  </si>
  <si>
    <t>筋膜採取術</t>
  </si>
  <si>
    <t>120</t>
  </si>
  <si>
    <t>n</t>
  </si>
  <si>
    <t>o</t>
  </si>
  <si>
    <t>削除(K092)</t>
  </si>
  <si>
    <t>362</t>
  </si>
  <si>
    <t>105</t>
  </si>
  <si>
    <t>筋炎手術 １．腸腰筋、臀筋、大腿筋　</t>
  </si>
  <si>
    <t>股関節周囲筋</t>
  </si>
  <si>
    <t>K027-1</t>
  </si>
  <si>
    <t>腸腰筋</t>
  </si>
  <si>
    <t>p</t>
  </si>
  <si>
    <t>商品名</t>
  </si>
  <si>
    <t>商品名(1)</t>
  </si>
  <si>
    <t>商品名(2)</t>
  </si>
  <si>
    <t>商品名(3)</t>
  </si>
  <si>
    <t>商品名(4)</t>
  </si>
  <si>
    <t>331</t>
  </si>
  <si>
    <t>人工関節抜去術 １．肩、股、膝</t>
  </si>
  <si>
    <t>332</t>
  </si>
  <si>
    <t>人工関節抜去術 ２．胸鎖、肘、手、足</t>
  </si>
  <si>
    <t>333</t>
  </si>
  <si>
    <t>人工関節抜去術 ３．肩鎖、指（手、足）</t>
  </si>
  <si>
    <t>334</t>
  </si>
  <si>
    <t>人工関節再置換術 １．肩、股、膝</t>
  </si>
  <si>
    <t>335</t>
  </si>
  <si>
    <t>人工関節再置換術 ２．胸鎖、肘、手、足</t>
  </si>
  <si>
    <t>336</t>
  </si>
  <si>
    <t>人工関節再置換術 ３．肩鎖、指（手、足）</t>
  </si>
  <si>
    <t>337</t>
  </si>
  <si>
    <t>白蓋形成を加えた人工関節全置換術</t>
  </si>
  <si>
    <t>臼蓋形成を加えた人工股関節全置換術</t>
  </si>
  <si>
    <t>338</t>
  </si>
  <si>
    <t>323</t>
  </si>
  <si>
    <t>177</t>
  </si>
  <si>
    <t>骨折創外固定術 ３．手、足、指（手、足）</t>
  </si>
  <si>
    <t>K046-3</t>
  </si>
  <si>
    <t>134</t>
  </si>
  <si>
    <t>四肢軟部悪性腫瘍摘出術 ２．手、足 ｂ．切除、広汎</t>
  </si>
  <si>
    <t>135</t>
  </si>
  <si>
    <t>固定</t>
  </si>
  <si>
    <t>X線透視</t>
  </si>
  <si>
    <t>骨接合インプラント（プレート、スクリュー）</t>
  </si>
  <si>
    <t>整形外科</t>
  </si>
  <si>
    <t>101</t>
  </si>
  <si>
    <t>筋膜切離術　筋膜切開術　</t>
  </si>
  <si>
    <t>筋膜</t>
  </si>
  <si>
    <t>K023</t>
  </si>
  <si>
    <t>必須</t>
  </si>
  <si>
    <t>神服尚之</t>
  </si>
  <si>
    <t>胸部_2</t>
  </si>
  <si>
    <t>数量(19)</t>
  </si>
  <si>
    <t>償還価格(19)</t>
  </si>
  <si>
    <t>名称(20)</t>
  </si>
  <si>
    <t>メーカー名(20)</t>
  </si>
  <si>
    <t>単価(20)</t>
  </si>
  <si>
    <t>数量(20)</t>
  </si>
  <si>
    <t>償還価格(20)</t>
  </si>
  <si>
    <t>商品コード(1)</t>
  </si>
  <si>
    <t>内視鏡下脊椎固定術 １.椎体に達するもの</t>
  </si>
  <si>
    <t>476</t>
  </si>
  <si>
    <t>内視鏡下脊椎固定術 ２.椎体に達しないもの</t>
  </si>
  <si>
    <t>477</t>
  </si>
  <si>
    <t>内視鏡下脊椎固定術 ３.胸椎･腰椎前方固定術</t>
  </si>
  <si>
    <t>内視鏡下脊椎固定術、胸椎･腰椎前方固定術</t>
  </si>
  <si>
    <t>K142-3</t>
  </si>
  <si>
    <t>478</t>
  </si>
  <si>
    <t>椎体形成術</t>
  </si>
  <si>
    <t>479</t>
  </si>
  <si>
    <t>腰椎分離部修復術</t>
  </si>
  <si>
    <t>480</t>
  </si>
  <si>
    <t>腰椎ドレナージ設置術</t>
  </si>
  <si>
    <t>脊柱周囲筋_その他</t>
  </si>
  <si>
    <t>481</t>
  </si>
  <si>
    <t>脊椎固定術・前方後方同時手術</t>
  </si>
  <si>
    <t>K142-4</t>
  </si>
  <si>
    <t>K068-2</t>
  </si>
  <si>
    <t>268</t>
  </si>
  <si>
    <t>K110</t>
  </si>
  <si>
    <t>404</t>
  </si>
  <si>
    <t>第一足指外反症矯正手術</t>
  </si>
  <si>
    <t>K110-2</t>
  </si>
  <si>
    <t>405</t>
  </si>
  <si>
    <t>腸骨窩膿瘍切開術</t>
  </si>
  <si>
    <t>ＹＪコード(3)</t>
  </si>
  <si>
    <t>K078-3</t>
  </si>
  <si>
    <t>304</t>
  </si>
  <si>
    <t>327</t>
  </si>
  <si>
    <t>人工骨頭再置換術 ３．肩鎖、指（手、足）</t>
  </si>
  <si>
    <t>328</t>
  </si>
  <si>
    <t>人工関節置換術 １．肩、股、膝</t>
  </si>
  <si>
    <t>K082-1</t>
  </si>
  <si>
    <t>329</t>
  </si>
  <si>
    <t>人工関節置換術 ２．胸鎖、肘、手、足</t>
  </si>
  <si>
    <t>K082-2</t>
  </si>
  <si>
    <t>330</t>
  </si>
  <si>
    <t>人工関節置換術 ３．肩鎖、指（手、足）</t>
  </si>
  <si>
    <t>K082-3</t>
  </si>
  <si>
    <t>166</t>
  </si>
  <si>
    <t>骨清掃術（複雑） ２．前腕、下腿</t>
  </si>
  <si>
    <t>No</t>
  </si>
  <si>
    <t>主たる操作対象部位大分類</t>
  </si>
  <si>
    <t>償還価格(1)</t>
  </si>
  <si>
    <t>償還価格(2)</t>
  </si>
  <si>
    <t>償還価格(3)</t>
  </si>
  <si>
    <t>償還価格(4)</t>
  </si>
  <si>
    <t>土谷一晃</t>
  </si>
  <si>
    <t>掻爬</t>
  </si>
  <si>
    <t>体表_2</t>
  </si>
  <si>
    <t>上肢_手</t>
  </si>
  <si>
    <t>上肢_指</t>
  </si>
  <si>
    <t>下肢_足</t>
  </si>
  <si>
    <t>手術試案連番：</t>
  </si>
  <si>
    <t>学 会 名：</t>
  </si>
  <si>
    <r>
      <t>JANコード</t>
    </r>
    <r>
      <rPr>
        <sz val="11"/>
        <rFont val="ＭＳ Ｐゴシック"/>
        <family val="3"/>
      </rPr>
      <t>(2)</t>
    </r>
  </si>
  <si>
    <r>
      <t>JANコード</t>
    </r>
    <r>
      <rPr>
        <sz val="11"/>
        <rFont val="ＭＳ Ｐゴシック"/>
        <family val="3"/>
      </rPr>
      <t>(3)</t>
    </r>
  </si>
  <si>
    <r>
      <t>JANコード</t>
    </r>
    <r>
      <rPr>
        <sz val="11"/>
        <rFont val="ＭＳ Ｐゴシック"/>
        <family val="3"/>
      </rPr>
      <t>(4)</t>
    </r>
  </si>
  <si>
    <r>
      <t>JANコード</t>
    </r>
    <r>
      <rPr>
        <sz val="11"/>
        <rFont val="ＭＳ Ｐゴシック"/>
        <family val="3"/>
      </rPr>
      <t>(5)</t>
    </r>
  </si>
  <si>
    <r>
      <t>JANコード</t>
    </r>
    <r>
      <rPr>
        <sz val="11"/>
        <rFont val="ＭＳ Ｐゴシック"/>
        <family val="3"/>
      </rPr>
      <t>(6)</t>
    </r>
  </si>
  <si>
    <r>
      <t>JANコード</t>
    </r>
    <r>
      <rPr>
        <sz val="11"/>
        <rFont val="ＭＳ Ｐゴシック"/>
        <family val="3"/>
      </rPr>
      <t>(7)</t>
    </r>
  </si>
  <si>
    <r>
      <t>JANコード</t>
    </r>
    <r>
      <rPr>
        <sz val="11"/>
        <rFont val="ＭＳ Ｐゴシック"/>
        <family val="3"/>
      </rPr>
      <t>(8)</t>
    </r>
  </si>
  <si>
    <r>
      <t>JANコード</t>
    </r>
    <r>
      <rPr>
        <sz val="11"/>
        <rFont val="ＭＳ Ｐゴシック"/>
        <family val="3"/>
      </rPr>
      <t>(9)</t>
    </r>
  </si>
  <si>
    <r>
      <t>JANコード</t>
    </r>
    <r>
      <rPr>
        <sz val="11"/>
        <rFont val="ＭＳ Ｐゴシック"/>
        <family val="3"/>
      </rPr>
      <t>(10)</t>
    </r>
  </si>
  <si>
    <r>
      <t>JANコード</t>
    </r>
    <r>
      <rPr>
        <sz val="11"/>
        <rFont val="ＭＳ Ｐゴシック"/>
        <family val="3"/>
      </rPr>
      <t>(11)</t>
    </r>
  </si>
  <si>
    <r>
      <t>JANコード</t>
    </r>
    <r>
      <rPr>
        <sz val="11"/>
        <rFont val="ＭＳ Ｐゴシック"/>
        <family val="3"/>
      </rPr>
      <t>(12)</t>
    </r>
  </si>
  <si>
    <r>
      <t>JANコード</t>
    </r>
    <r>
      <rPr>
        <sz val="11"/>
        <rFont val="ＭＳ Ｐゴシック"/>
        <family val="3"/>
      </rPr>
      <t>(13)</t>
    </r>
  </si>
  <si>
    <r>
      <t>JANコード</t>
    </r>
    <r>
      <rPr>
        <sz val="11"/>
        <rFont val="ＭＳ Ｐゴシック"/>
        <family val="3"/>
      </rPr>
      <t>(14)</t>
    </r>
  </si>
  <si>
    <r>
      <t>JANコード</t>
    </r>
    <r>
      <rPr>
        <sz val="11"/>
        <rFont val="ＭＳ Ｐゴシック"/>
        <family val="3"/>
      </rPr>
      <t>(15)</t>
    </r>
  </si>
  <si>
    <t>腱移植術 １．指(手、足)</t>
  </si>
  <si>
    <t>K039-1</t>
  </si>
  <si>
    <t>146</t>
  </si>
  <si>
    <t>頭頚部_4</t>
  </si>
  <si>
    <t>中川照彦</t>
  </si>
  <si>
    <t>半月板縫合術（関節鏡下）</t>
  </si>
  <si>
    <t>K069-3</t>
  </si>
  <si>
    <t>269</t>
  </si>
  <si>
    <t>関節鏡下三角線維軟骨複合体切除術</t>
  </si>
  <si>
    <t>手関節_その他</t>
  </si>
  <si>
    <t>K069-2</t>
  </si>
  <si>
    <t>270</t>
  </si>
  <si>
    <t>関節鏡下三角線維軟骨複合体縫合術</t>
  </si>
  <si>
    <t>271</t>
  </si>
  <si>
    <t>ガングリオン摘出術 １．手、足、指（手、足）</t>
  </si>
  <si>
    <t>K070-1</t>
  </si>
  <si>
    <t>272</t>
  </si>
  <si>
    <t>ガングリオン摘出術 ２．その他</t>
  </si>
  <si>
    <t>ガングリオン摘出術（その他の部位）</t>
  </si>
  <si>
    <t>K070-2</t>
  </si>
  <si>
    <t>273</t>
  </si>
  <si>
    <t>鏡視下ガングリオン摘出術</t>
  </si>
  <si>
    <t>274</t>
  </si>
  <si>
    <t>ヒグローム摘出術</t>
  </si>
  <si>
    <t>その他（リンパ管・リンパ節）</t>
  </si>
  <si>
    <t>275</t>
  </si>
  <si>
    <t>その他（骨）</t>
  </si>
  <si>
    <t>　</t>
  </si>
  <si>
    <t>168</t>
  </si>
  <si>
    <t>骨清掃術（複雑） ３．鎖骨、膝蓋骨、手、足、指 (手、足) 、その他　骨清掃術（複雑）</t>
  </si>
  <si>
    <t>K134-3</t>
  </si>
  <si>
    <t>453</t>
  </si>
  <si>
    <t>椎間板摘出手術 ４．経皮的</t>
  </si>
  <si>
    <t>椎間板摘出手術・経皮的</t>
  </si>
  <si>
    <t>K134-4</t>
  </si>
  <si>
    <t>454</t>
  </si>
  <si>
    <t>298</t>
  </si>
  <si>
    <t>観血関節制動術 ２．胸鎖、肘、手、足</t>
  </si>
  <si>
    <t>K077-2</t>
  </si>
  <si>
    <t>312</t>
  </si>
  <si>
    <t>肩腱板断裂手術（複雑）</t>
  </si>
  <si>
    <t>313</t>
  </si>
  <si>
    <t>肩関節唇形成術（肩関節唇または肩関節唇/関節包複合体を形成する術式）</t>
  </si>
  <si>
    <t>肩関節唇形成術</t>
  </si>
  <si>
    <t>肩関節_肩関節唇</t>
  </si>
  <si>
    <t>314</t>
  </si>
  <si>
    <t>鏡視下肩関節唇形成術（肩関節唇または肩関節唇/関節包複合体を関節鏡視下に形成する術式）</t>
  </si>
  <si>
    <t>鏡視下肩関節唇形成術</t>
  </si>
  <si>
    <t>315</t>
  </si>
  <si>
    <t>関節再生術（股関節）</t>
  </si>
  <si>
    <t>股関節再生術</t>
  </si>
  <si>
    <t>316</t>
  </si>
  <si>
    <t>関節形成術 １．肩、股、膝</t>
  </si>
  <si>
    <t>K080-1</t>
  </si>
  <si>
    <t>320</t>
  </si>
  <si>
    <t>内反足手術</t>
  </si>
  <si>
    <t>足関節足部全体</t>
  </si>
  <si>
    <t>321</t>
  </si>
  <si>
    <t>内反手手術</t>
  </si>
  <si>
    <t>先天奇形・発達異常</t>
  </si>
  <si>
    <t>322</t>
  </si>
  <si>
    <t>人工骨頭挿入術 １．肩、股、膝</t>
  </si>
  <si>
    <t>未調査(医療材料なし)</t>
  </si>
  <si>
    <t>171</t>
  </si>
  <si>
    <t>骨折非観血整復術 ３．鎖骨、膝蓋骨、手、足、指 (手、足) 、その他</t>
  </si>
  <si>
    <t>K044-3</t>
  </si>
  <si>
    <t>関節切開術（複雑） ２．胸鎖、肘、手、足</t>
  </si>
  <si>
    <t>237</t>
  </si>
  <si>
    <t>関節切開術 ３．肩鎖、指（手、足）</t>
  </si>
  <si>
    <t>脊椎脱臼骨折非観血整復術 １．頸椎</t>
  </si>
  <si>
    <t>頸椎脱臼骨折非観血整復術</t>
  </si>
  <si>
    <t>K117-2</t>
  </si>
  <si>
    <t>体外式脊椎固定術</t>
  </si>
  <si>
    <t>416</t>
  </si>
  <si>
    <t>脊椎脱臼骨折非観血整復術 ２．胸椎</t>
  </si>
  <si>
    <t>胸椎脱臼骨折非観血整復術</t>
  </si>
  <si>
    <t>K117</t>
  </si>
  <si>
    <t>417</t>
  </si>
  <si>
    <t>脊椎脱臼骨折非観血整復術 ３．腰椎</t>
  </si>
  <si>
    <t>腰椎脱臼骨折非観血整復術</t>
  </si>
  <si>
    <t>418</t>
  </si>
  <si>
    <t>脊椎脱臼骨折観血手術 １．頸椎</t>
  </si>
  <si>
    <t>頸椎脱臼骨折観血手術</t>
  </si>
  <si>
    <t>K118</t>
  </si>
  <si>
    <t>椎間板</t>
  </si>
  <si>
    <t>419</t>
  </si>
  <si>
    <t>名称(1)</t>
  </si>
  <si>
    <t>椎間板摘出手術・側方摘出術</t>
  </si>
  <si>
    <t>187</t>
  </si>
  <si>
    <t>骨内異物（挿入物）除去術 ２．前腕、下腿</t>
  </si>
  <si>
    <t>K048-2</t>
  </si>
  <si>
    <t>188</t>
  </si>
  <si>
    <t>骨内異物（挿入物）除去術 ３．鎖骨、膝蓋骨、手、足、指（手、足）、その他</t>
  </si>
  <si>
    <t>K048-3</t>
  </si>
  <si>
    <t>竹中　信之</t>
  </si>
  <si>
    <t>器械・器具使用脊柱整復固定術</t>
  </si>
  <si>
    <t>485</t>
  </si>
  <si>
    <t>椎体置換術 １椎体の場合</t>
  </si>
  <si>
    <t>486</t>
  </si>
  <si>
    <t>椎体置換術 ２椎体以上の場合</t>
  </si>
  <si>
    <t>487</t>
  </si>
  <si>
    <t>仙骨切断術（仙骨高位切断を行うもの）</t>
  </si>
  <si>
    <t>脳神経外科</t>
  </si>
  <si>
    <t>関節切除術 １．肩、股、膝</t>
  </si>
  <si>
    <t>K072-1</t>
  </si>
  <si>
    <t>277</t>
  </si>
  <si>
    <t>200</t>
  </si>
  <si>
    <t>骨腫瘍切除術 ３．鎖骨、膝蓋骨、手、足、指（手、足）、その他</t>
  </si>
  <si>
    <t>K052-3</t>
  </si>
  <si>
    <t>201</t>
  </si>
  <si>
    <t>鏡視下良性骨腫瘍掻爬術</t>
  </si>
  <si>
    <t>レーザー器機</t>
  </si>
  <si>
    <t>四肢脊椎_6</t>
  </si>
  <si>
    <t>202</t>
  </si>
  <si>
    <t>内視鏡下良性骨腫瘍切除・再建術</t>
  </si>
  <si>
    <t>203</t>
  </si>
  <si>
    <t>骨悪性腫瘍手術 １．肩甲骨、上腕、大腿 ａ．切除、単純</t>
  </si>
  <si>
    <t>K053-1</t>
  </si>
  <si>
    <t>半月板切除術</t>
  </si>
  <si>
    <t>K068</t>
  </si>
  <si>
    <t>267</t>
  </si>
  <si>
    <t>半月板切除術（関節鏡下）</t>
  </si>
  <si>
    <t>ラジオ波凝固装置</t>
  </si>
  <si>
    <t>骨盤骨_腸骨</t>
  </si>
  <si>
    <t>K112</t>
  </si>
  <si>
    <t>406</t>
  </si>
  <si>
    <t>腸骨窩膿瘍郭清術</t>
  </si>
  <si>
    <t>K113</t>
  </si>
  <si>
    <t>407</t>
  </si>
  <si>
    <t>脊椎椎体郭清術 １．頸椎</t>
  </si>
  <si>
    <t>頸椎椎体郭清術</t>
  </si>
  <si>
    <t>脊椎</t>
  </si>
  <si>
    <t>頚椎</t>
  </si>
  <si>
    <t>椎体</t>
  </si>
  <si>
    <t>K116</t>
  </si>
  <si>
    <t>四肢脊椎_7</t>
  </si>
  <si>
    <t>脊髄</t>
  </si>
  <si>
    <t>408</t>
  </si>
  <si>
    <t>脊椎椎体郭清術 ２．胸椎</t>
  </si>
  <si>
    <t>胸椎椎体郭清術</t>
  </si>
  <si>
    <t>胸椎</t>
  </si>
  <si>
    <t>四肢脊椎_2</t>
  </si>
  <si>
    <t>409</t>
  </si>
  <si>
    <t>鋼線等による直達牽引</t>
  </si>
  <si>
    <t>減圧・減荷</t>
  </si>
  <si>
    <t>K083</t>
  </si>
  <si>
    <t>339</t>
  </si>
  <si>
    <t>340</t>
  </si>
  <si>
    <t>関節鏡視下関節軟骨細胞採取術</t>
  </si>
  <si>
    <t>341</t>
  </si>
  <si>
    <t>四肢切断術 １．肩甲帯　</t>
  </si>
  <si>
    <t>肩甲帯離断術</t>
  </si>
  <si>
    <t>K084-1</t>
  </si>
  <si>
    <t>342</t>
  </si>
  <si>
    <t>四肢切断術 ２．上腕、前腕、手、大腿、下腿、足</t>
  </si>
  <si>
    <t>K084-2</t>
  </si>
  <si>
    <t>343</t>
  </si>
  <si>
    <t>263</t>
  </si>
  <si>
    <t>関節鼠摘出術（関節鏡下） ３．肩鎖、指（手、足）</t>
  </si>
  <si>
    <t>ﾚｰｻﾞｰ</t>
  </si>
  <si>
    <t>264</t>
  </si>
  <si>
    <t>関節鏡視下肘関節内遊離体レーザー破砕術</t>
  </si>
  <si>
    <t>鏡視下肘関節内遊離体レーザー破砕術</t>
  </si>
  <si>
    <t>265</t>
  </si>
  <si>
    <t>半月板陥頓の徒手整復</t>
  </si>
  <si>
    <t>266</t>
  </si>
  <si>
    <t>173</t>
  </si>
  <si>
    <t>462</t>
  </si>
  <si>
    <t>ガウン手袋セット種類</t>
  </si>
  <si>
    <t>脊椎披裂手術 ２．その他のもの</t>
  </si>
  <si>
    <t>脊椎披裂手術・その他のもの</t>
  </si>
  <si>
    <t>K138-2</t>
  </si>
  <si>
    <t>464</t>
  </si>
  <si>
    <t>K139</t>
  </si>
  <si>
    <t>465</t>
  </si>
  <si>
    <t>骨盤骨切り術</t>
  </si>
  <si>
    <t>K140</t>
  </si>
  <si>
    <t>466</t>
  </si>
  <si>
    <t>手根管開放手術</t>
  </si>
  <si>
    <t>手根管解放術</t>
  </si>
  <si>
    <t>正中神経</t>
  </si>
  <si>
    <t>K093</t>
  </si>
  <si>
    <t>その他（末梢神経）</t>
  </si>
  <si>
    <t>363</t>
  </si>
  <si>
    <t>鏡視下手根管開放術</t>
  </si>
  <si>
    <t>屈筋支帯</t>
  </si>
  <si>
    <t>上肢_前腕</t>
  </si>
  <si>
    <t>上肢、手掌</t>
  </si>
  <si>
    <t>K093-2</t>
  </si>
  <si>
    <t>364</t>
  </si>
  <si>
    <t>足三関節固定（ランブリヌデイ）手術</t>
  </si>
  <si>
    <t>K094</t>
  </si>
  <si>
    <t>365</t>
  </si>
  <si>
    <t>手掌、足底腱膜切離術</t>
  </si>
  <si>
    <t>手掌腱膜切離術</t>
  </si>
  <si>
    <t>掌・足底</t>
  </si>
  <si>
    <t>K096</t>
  </si>
  <si>
    <t>366</t>
  </si>
  <si>
    <t>鏡視下手掌、足底腱膜切離術</t>
  </si>
  <si>
    <t>上肢_手掌</t>
  </si>
  <si>
    <t>下肢、足</t>
  </si>
  <si>
    <t>367</t>
  </si>
  <si>
    <t>足底腱膜切除術</t>
  </si>
  <si>
    <t>368</t>
  </si>
  <si>
    <t>鏡視下足底腱膜切除術</t>
  </si>
  <si>
    <t>369</t>
  </si>
  <si>
    <t>手掌、足底異物除去術</t>
  </si>
  <si>
    <t>手掌異物除去術</t>
  </si>
  <si>
    <t>K097</t>
  </si>
  <si>
    <t>370</t>
  </si>
  <si>
    <t>デュプイトレン拘縮手術 １．１指</t>
  </si>
  <si>
    <r>
      <t>B</t>
    </r>
    <r>
      <rPr>
        <sz val="11"/>
        <rFont val="ＭＳ Ｐゴシック"/>
        <family val="3"/>
      </rPr>
      <t>B</t>
    </r>
  </si>
  <si>
    <r>
      <t>B</t>
    </r>
    <r>
      <rPr>
        <sz val="11"/>
        <rFont val="ＭＳ Ｐゴシック"/>
        <family val="3"/>
      </rPr>
      <t>C</t>
    </r>
  </si>
  <si>
    <r>
      <t>B</t>
    </r>
    <r>
      <rPr>
        <sz val="11"/>
        <rFont val="ＭＳ Ｐゴシック"/>
        <family val="3"/>
      </rPr>
      <t>D</t>
    </r>
  </si>
  <si>
    <r>
      <t>A</t>
    </r>
    <r>
      <rPr>
        <sz val="11"/>
        <rFont val="ＭＳ Ｐゴシック"/>
        <family val="3"/>
      </rPr>
      <t>V</t>
    </r>
  </si>
  <si>
    <r>
      <t>A</t>
    </r>
    <r>
      <rPr>
        <sz val="11"/>
        <rFont val="ＭＳ Ｐゴシック"/>
        <family val="3"/>
      </rPr>
      <t>W</t>
    </r>
  </si>
  <si>
    <t>その他</t>
  </si>
  <si>
    <t>重複</t>
  </si>
  <si>
    <t>体表・皮膚</t>
  </si>
  <si>
    <t>縫合</t>
  </si>
  <si>
    <t>必須</t>
  </si>
  <si>
    <t>小切開縫合</t>
  </si>
  <si>
    <t>筋骨格・末梢神経</t>
  </si>
  <si>
    <t>股関節</t>
  </si>
  <si>
    <t>膝関節</t>
  </si>
  <si>
    <t>人工腱</t>
  </si>
  <si>
    <t>133</t>
  </si>
  <si>
    <t>四肢軟部悪性腫瘍摘出術 ２．手、足 ａ．切除、単純</t>
  </si>
  <si>
    <t>K031-2</t>
  </si>
  <si>
    <t>切除</t>
  </si>
  <si>
    <t>その他_露出部</t>
  </si>
  <si>
    <t>腫瘍（良性・悪性の別不明）</t>
  </si>
  <si>
    <t>頭頚部_3</t>
  </si>
  <si>
    <t>205</t>
  </si>
  <si>
    <t>骨悪性腫瘍手術 ２．前腕、下腿 ａ．切除、単純</t>
  </si>
  <si>
    <t>K053-2</t>
  </si>
  <si>
    <t>206</t>
  </si>
  <si>
    <t>骨悪性腫瘍手術 ２．前腕、下腿 ｂ．切除、広汎</t>
  </si>
  <si>
    <t>207</t>
  </si>
  <si>
    <t>骨悪性腫瘍手術 ３．鎖骨、膝蓋骨、手、足、指（手、足）、その他 ａ．切除、単純</t>
  </si>
  <si>
    <t>K053-3</t>
  </si>
  <si>
    <t>使用セット名称
（２個目）</t>
  </si>
  <si>
    <t>使用セット名称
（３個目）</t>
  </si>
  <si>
    <t>355</t>
  </si>
  <si>
    <t>爪甲除去術</t>
  </si>
  <si>
    <t>K089</t>
  </si>
  <si>
    <t>356</t>
  </si>
  <si>
    <t>ひょう疽手術 １．軟部組織のもの</t>
  </si>
  <si>
    <t>ひょう疽手術（軟部組織のもの）</t>
  </si>
  <si>
    <t>K090-1</t>
  </si>
  <si>
    <t>357</t>
  </si>
  <si>
    <t>ひょう疽手術 ２．骨、関節のもの</t>
  </si>
  <si>
    <t>ひょう疽手術（骨、関節）</t>
  </si>
  <si>
    <t>K090-2</t>
  </si>
  <si>
    <t>360</t>
  </si>
  <si>
    <t>ばね指手術</t>
  </si>
  <si>
    <t>361</t>
  </si>
  <si>
    <t>茎状突起管開放手術</t>
  </si>
  <si>
    <t>短母指伸筋（腱）</t>
  </si>
  <si>
    <t>開放</t>
  </si>
  <si>
    <t>脊椎腫瘍全摘出＋再建術</t>
  </si>
  <si>
    <t>461</t>
  </si>
  <si>
    <t>骨盤半切断術</t>
  </si>
  <si>
    <t>K137</t>
  </si>
  <si>
    <t>腹_2</t>
  </si>
  <si>
    <t>骨折経皮的鋼線刺入固定術 ２．前腕、下腿</t>
  </si>
  <si>
    <t>K045-2</t>
  </si>
  <si>
    <t>174</t>
  </si>
  <si>
    <t>骨折経皮的鋼線刺入固定術 ３．鎖骨、膝蓋骨、手、足、指（手、足）、その他</t>
  </si>
  <si>
    <t>K045-3</t>
  </si>
  <si>
    <t>手関節・手指　足関節・足趾</t>
  </si>
  <si>
    <t>214</t>
  </si>
  <si>
    <t>偽関節手術 １．肩甲骨、上腕、大腿</t>
  </si>
  <si>
    <t>215</t>
  </si>
  <si>
    <t>偽関節手術 ２．前腕、下腿、手根骨</t>
  </si>
  <si>
    <t>216</t>
  </si>
  <si>
    <t>偽関節手術 ３．鎖骨、膝蓋骨、手、足、指（手、足）、その他</t>
  </si>
  <si>
    <t>商品コード(2)</t>
  </si>
  <si>
    <t>商品コード(3)</t>
  </si>
  <si>
    <t>商品コード(4)</t>
  </si>
  <si>
    <t>商品コード(5)</t>
  </si>
  <si>
    <t>商品コード(6)</t>
  </si>
  <si>
    <t>商品コード(7)</t>
  </si>
  <si>
    <t>商品コード(8)</t>
  </si>
  <si>
    <t>商品コード(9)</t>
  </si>
  <si>
    <t>商品コード(10)</t>
  </si>
  <si>
    <t>商品コード(11)</t>
  </si>
  <si>
    <t>商品コード(12)</t>
  </si>
  <si>
    <t>商品コード(13)</t>
  </si>
  <si>
    <t>商品コード(14)</t>
  </si>
  <si>
    <t>商品コード(15)</t>
  </si>
  <si>
    <t>商品コード(16)</t>
  </si>
  <si>
    <t>商品コード(17)</t>
  </si>
  <si>
    <t>商品コード(18)</t>
  </si>
  <si>
    <t>商品コード(19)</t>
  </si>
  <si>
    <t>商品コード(20)</t>
  </si>
  <si>
    <t>JANコード(1)</t>
  </si>
  <si>
    <t>デュプイトレン拘縮手術、1指</t>
  </si>
  <si>
    <t>掌・手指</t>
  </si>
  <si>
    <t>非特異性炎症性組織</t>
  </si>
  <si>
    <t>371</t>
  </si>
  <si>
    <t>デュプイトレン拘縮手術 ２．２～３指</t>
  </si>
  <si>
    <t>デュプイトレン拘縮手術、２～３指</t>
  </si>
  <si>
    <t>372</t>
  </si>
  <si>
    <t>デュプイトレン拘縮手術 ３．４指以上</t>
  </si>
  <si>
    <t>デュプイトレン拘縮手術、４指以上</t>
  </si>
  <si>
    <t>373</t>
  </si>
  <si>
    <t>指（手）断端神経腫切除術</t>
  </si>
  <si>
    <t>374</t>
  </si>
  <si>
    <t>指（手）腱縫合術</t>
  </si>
  <si>
    <t>その他の腱</t>
  </si>
  <si>
    <t>375</t>
  </si>
  <si>
    <t>指（手）屈筋腱縫合術</t>
  </si>
  <si>
    <t>指・手関節屈筋腱</t>
  </si>
  <si>
    <t>K098</t>
  </si>
  <si>
    <t>376</t>
  </si>
  <si>
    <t>指（手）血管吻合術</t>
  </si>
  <si>
    <t>377</t>
  </si>
  <si>
    <t>指（手）神経縫合術　</t>
  </si>
  <si>
    <t>神経</t>
  </si>
  <si>
    <t>K182-1</t>
  </si>
  <si>
    <t>378</t>
  </si>
  <si>
    <t>指（手）屈筋腱剥離術</t>
  </si>
  <si>
    <t>379</t>
  </si>
  <si>
    <t>指（手）腱延長術</t>
  </si>
  <si>
    <t>380</t>
  </si>
  <si>
    <t>指（手）腱移行術</t>
  </si>
  <si>
    <t>381</t>
  </si>
  <si>
    <t>250</t>
  </si>
  <si>
    <t>関節内異物（挿入物）除去術（関節鏡下） １．肩、股、膝</t>
  </si>
  <si>
    <t>251</t>
  </si>
  <si>
    <t>関節内異物（挿入物）除去術（関節鏡下） ２．胸鎖、肘、手、足</t>
  </si>
  <si>
    <t>アプローチ補助器械4</t>
  </si>
  <si>
    <t>操作対象組織・物1</t>
  </si>
  <si>
    <t>操作対象組織・物2</t>
  </si>
  <si>
    <t>操作対象組織・物3</t>
  </si>
  <si>
    <t>操作補助器械1</t>
  </si>
  <si>
    <t>操作補助器械2</t>
  </si>
  <si>
    <t>操作補助器械3</t>
  </si>
  <si>
    <t>操作補助器械4</t>
  </si>
  <si>
    <t>ガウン手袋合計セット数量合計
（S×（T+U））
(自動計算）(V）</t>
  </si>
  <si>
    <t>試験切除　骨腫瘍　３．鎖骨、手、足、指（手、足）、その他</t>
  </si>
  <si>
    <t>233</t>
  </si>
  <si>
    <t>関節切開術 １．肩、股、膝</t>
  </si>
  <si>
    <t>K060-1</t>
  </si>
  <si>
    <t>234</t>
  </si>
  <si>
    <t>関節切開術（複雑） １．肩、股、膝</t>
  </si>
  <si>
    <t>留置</t>
  </si>
  <si>
    <t>235</t>
  </si>
  <si>
    <t>関節切開術 ２．胸鎖、肘、手、足</t>
  </si>
  <si>
    <t>K060-2</t>
  </si>
  <si>
    <t>手関節</t>
  </si>
  <si>
    <t>236</t>
  </si>
  <si>
    <t>242</t>
  </si>
  <si>
    <t>先天性股関節脱臼非観血整復術</t>
  </si>
  <si>
    <t>K062-1,2</t>
  </si>
  <si>
    <t>243</t>
  </si>
  <si>
    <t>関節脱臼観血整復術 １．肩、股、膝</t>
  </si>
  <si>
    <t>K063-1</t>
  </si>
  <si>
    <t>252</t>
  </si>
  <si>
    <t>関節滑膜切除術 １．肩、股、膝</t>
  </si>
  <si>
    <t>滑膜</t>
  </si>
  <si>
    <t>K066-1</t>
  </si>
  <si>
    <t>253</t>
  </si>
  <si>
    <t>関節滑膜切除術 ２．胸鎖、肘、手、足</t>
  </si>
  <si>
    <t>K066-2</t>
  </si>
  <si>
    <t>198</t>
  </si>
  <si>
    <t>骨腫瘍切除術 １．肩甲骨、上腕、大腿</t>
  </si>
  <si>
    <t>K052-1</t>
  </si>
  <si>
    <t>199</t>
  </si>
  <si>
    <t>骨腫瘍切除術 ２．前腕、下腿</t>
  </si>
  <si>
    <t>K052-2</t>
  </si>
  <si>
    <t>191</t>
  </si>
  <si>
    <t>骨切除術 ３．鎖骨、膝蓋骨、手、足、指（手、足）、その他</t>
  </si>
  <si>
    <t>K049-3</t>
  </si>
  <si>
    <t>摘出</t>
  </si>
  <si>
    <t>全部</t>
  </si>
  <si>
    <t>異物</t>
  </si>
  <si>
    <t>償還価格(5)</t>
  </si>
  <si>
    <t>償還価格(6)</t>
  </si>
  <si>
    <t>償還価格(7)</t>
  </si>
  <si>
    <t>償還価格(8)</t>
  </si>
  <si>
    <t>152</t>
  </si>
  <si>
    <t>麻痺に対する筋腱移行術 ２．手および指（手）</t>
  </si>
  <si>
    <t>手の麻痺に対する筋腱移行術</t>
  </si>
  <si>
    <t>153</t>
  </si>
  <si>
    <t>麻痺に対する筋腱移行術 ３．足、その他　</t>
  </si>
  <si>
    <t>足関節・足根関節</t>
  </si>
  <si>
    <t>その他（関節）</t>
  </si>
  <si>
    <t>154</t>
  </si>
  <si>
    <t>薬剤リスト</t>
  </si>
  <si>
    <t>その他、血管</t>
  </si>
  <si>
    <t>384</t>
  </si>
  <si>
    <t>指（手）神経移植術</t>
  </si>
  <si>
    <t>その他、神経</t>
  </si>
  <si>
    <t>385</t>
  </si>
  <si>
    <t>指瘢痕拘縮術</t>
  </si>
  <si>
    <t>K099</t>
  </si>
  <si>
    <t>386</t>
  </si>
  <si>
    <t>多指症手術 １．軟部形成のみのもの</t>
  </si>
  <si>
    <t>多指症手術、軟部組織</t>
  </si>
  <si>
    <t>K100-1</t>
  </si>
  <si>
    <t>387</t>
  </si>
  <si>
    <t>多指症手術 ２．骨関節、腱の形成を要するもの</t>
  </si>
  <si>
    <t>多指症手術、骨、関節</t>
  </si>
  <si>
    <t>K100-2</t>
  </si>
  <si>
    <t>388</t>
  </si>
  <si>
    <t>合指症手術 １．部分合指の場合</t>
  </si>
  <si>
    <t>部分合指症手術</t>
  </si>
  <si>
    <t>K101</t>
  </si>
  <si>
    <t>389</t>
  </si>
  <si>
    <t>合指症手術 ２．全合指の場合</t>
  </si>
  <si>
    <t>全合指症手術</t>
  </si>
  <si>
    <t>390</t>
  </si>
  <si>
    <t>合指症手術 １．軟部形成のみのもの</t>
  </si>
  <si>
    <t>合指症手術、軟部組織</t>
  </si>
  <si>
    <t>体幹部軟部悪性腫瘍手術</t>
  </si>
  <si>
    <t>136</t>
  </si>
  <si>
    <t>四肢瘻孔摘出術</t>
  </si>
  <si>
    <t>上肢 下肢</t>
  </si>
  <si>
    <t>肉芽・瘢痕</t>
  </si>
  <si>
    <t>138</t>
  </si>
  <si>
    <t>筋縫合術</t>
  </si>
  <si>
    <t>139</t>
  </si>
  <si>
    <t>筋膜形成術</t>
  </si>
  <si>
    <t>140</t>
  </si>
  <si>
    <t>手指筋膜移植術</t>
  </si>
  <si>
    <t>K033-1</t>
  </si>
  <si>
    <t>141</t>
  </si>
  <si>
    <t>筋膜移植術 ２．その他のもの</t>
  </si>
  <si>
    <t>手足指以外の筋膜移植術</t>
  </si>
  <si>
    <t>K033-2</t>
  </si>
  <si>
    <t>241</t>
  </si>
  <si>
    <t>関節脱臼非観血整復術 ３．肩鎖、指（手、足）</t>
  </si>
  <si>
    <t>K061-3</t>
  </si>
  <si>
    <t>348</t>
  </si>
  <si>
    <t>断端形成術（軟部形成のみのもの） ２．その他</t>
  </si>
  <si>
    <t>断端形成術（軟部形成のみ、その他）</t>
  </si>
  <si>
    <t>K086-2</t>
  </si>
  <si>
    <t>349</t>
  </si>
  <si>
    <t>断端形成術（骨形成を要するもの） １．指（手、足）</t>
  </si>
  <si>
    <t>K087-1</t>
  </si>
  <si>
    <t>350</t>
  </si>
  <si>
    <t>断端形成術（骨形成を要するもの） ２．その他</t>
  </si>
  <si>
    <t>断端形成術（（骨形成を要するもの、その他）</t>
  </si>
  <si>
    <t>K087-2</t>
  </si>
  <si>
    <t>351</t>
  </si>
  <si>
    <t>能動筋形成術</t>
  </si>
  <si>
    <t>352</t>
  </si>
  <si>
    <t>クルケンベルク前腕形成術</t>
  </si>
  <si>
    <t>353</t>
  </si>
  <si>
    <t>切断四肢再接合術 １．四肢</t>
  </si>
  <si>
    <t>四肢切断四肢再接合術</t>
  </si>
  <si>
    <t>四肢</t>
  </si>
  <si>
    <t>K088-1</t>
  </si>
  <si>
    <t>吻合</t>
  </si>
  <si>
    <t>354</t>
  </si>
  <si>
    <t>切断四肢再接合術 ２．指（手、足）</t>
  </si>
  <si>
    <t>K088-2</t>
  </si>
  <si>
    <t>脊椎披裂手術 １．神経処置を伴うもの</t>
  </si>
  <si>
    <t>脊椎披裂手術・神経処置を伴うもの</t>
  </si>
  <si>
    <t>胸椎・腰仙椎・尾骨</t>
  </si>
  <si>
    <t>K138-1</t>
  </si>
  <si>
    <t>463</t>
  </si>
  <si>
    <t>使用セット名称
（1個目）</t>
  </si>
  <si>
    <t>K049-2</t>
  </si>
  <si>
    <t>ベーカー嚢胞摘出術</t>
  </si>
  <si>
    <t>276</t>
  </si>
  <si>
    <t>この欄は入力不要です</t>
  </si>
  <si>
    <t>なし</t>
  </si>
  <si>
    <t>顕微鏡</t>
  </si>
  <si>
    <t>299</t>
  </si>
  <si>
    <t>観血関節制動術 ３．肩鎖、指（手、足）</t>
  </si>
  <si>
    <t>K077-3</t>
  </si>
  <si>
    <t>300</t>
  </si>
  <si>
    <t>観血関節制動術 ４．内側膝蓋大腿靱帯再建術</t>
  </si>
  <si>
    <t>内側膝蓋靱帯再建術</t>
  </si>
  <si>
    <t>345</t>
  </si>
  <si>
    <t>四肢関節離断術 ２．肘、手、足</t>
  </si>
  <si>
    <t>K085-2</t>
  </si>
  <si>
    <t>346</t>
  </si>
  <si>
    <t>四肢関節離断術 ３．指（手、足）</t>
  </si>
  <si>
    <t>K085-3</t>
  </si>
  <si>
    <t>347</t>
  </si>
  <si>
    <t>断端形成術（軟部形成のみのもの） １．指（手、足）</t>
  </si>
  <si>
    <t>K086-1</t>
  </si>
  <si>
    <t>巨指症手術、骨、関節</t>
  </si>
  <si>
    <t>K102-2</t>
  </si>
  <si>
    <t>394</t>
  </si>
  <si>
    <t>屈指症手術 １．軟部形成のみのもの</t>
  </si>
  <si>
    <t>屈指症手術、軟部組織</t>
  </si>
  <si>
    <t>K103-1</t>
  </si>
  <si>
    <t>395</t>
  </si>
  <si>
    <t>屈指症手術 ２．骨関節、腱の形成を要するもの</t>
  </si>
  <si>
    <t>屈指症手術、骨、関節</t>
  </si>
  <si>
    <t>K103-2</t>
  </si>
  <si>
    <t>396</t>
  </si>
  <si>
    <t>曲指症（斜指症）手術 １．軟部形成のみのもの</t>
  </si>
  <si>
    <t>曲指症手術、軟部組織</t>
  </si>
  <si>
    <t>397</t>
  </si>
  <si>
    <t>切開試験切除　軟部腫瘍　１．四肢、手、足、指（手、足）、四肢・体幹皮下</t>
  </si>
  <si>
    <t>283</t>
  </si>
  <si>
    <t>関節内骨折観血的手術（関節鏡下）１．肩、股、膝</t>
  </si>
  <si>
    <t>284</t>
  </si>
  <si>
    <t>関節内骨折観血的手術（関節鏡下）１．胸鎖、肘、手、足</t>
  </si>
  <si>
    <t>155</t>
  </si>
  <si>
    <t>切開試験切除　軟部腫瘍　２．軟部組織（筋、関節）、体幹、上腕、大腿</t>
  </si>
  <si>
    <t>アプローチ開始部位下位分類</t>
  </si>
  <si>
    <t>アプローチ補助器械1</t>
  </si>
  <si>
    <t>アプローチ補助器械2</t>
  </si>
  <si>
    <t>アプローチ補助器械3</t>
  </si>
  <si>
    <t>メーカー名(6)</t>
  </si>
  <si>
    <t>数量(6)</t>
  </si>
  <si>
    <t>単価(6)</t>
  </si>
  <si>
    <t>名称(7)</t>
  </si>
  <si>
    <t>メーカー名(7)</t>
  </si>
  <si>
    <t>数量(7)</t>
  </si>
  <si>
    <t>単価(7)</t>
  </si>
  <si>
    <t>名称(8)</t>
  </si>
  <si>
    <t>追補14</t>
  </si>
  <si>
    <t>透視下骨折観血的手術（1.上腕　大腿）</t>
  </si>
  <si>
    <t>骨（部位指定なし）</t>
  </si>
  <si>
    <t>切開</t>
  </si>
  <si>
    <t>メーカー名(1)</t>
  </si>
  <si>
    <t>数量(1)</t>
  </si>
  <si>
    <t>単価(1)</t>
  </si>
  <si>
    <t>名称(2)</t>
  </si>
  <si>
    <t>メーカー名(2)</t>
  </si>
  <si>
    <t>数量(2)</t>
  </si>
  <si>
    <t>単価(2)</t>
  </si>
  <si>
    <t>名称(3)</t>
  </si>
  <si>
    <t>メーカー名(3)</t>
  </si>
  <si>
    <t>数量(3)</t>
  </si>
  <si>
    <t>単価(3)</t>
  </si>
  <si>
    <t>名称(4)</t>
  </si>
  <si>
    <t>メーカー名(4)</t>
  </si>
  <si>
    <t>数量(4)</t>
  </si>
  <si>
    <t>単価(4)</t>
  </si>
  <si>
    <t>名称(5)</t>
  </si>
  <si>
    <t>メーカー名(5)</t>
  </si>
  <si>
    <t>数量(5)</t>
  </si>
  <si>
    <t>単価(5)</t>
  </si>
  <si>
    <t>名称(6)</t>
  </si>
  <si>
    <t>217</t>
  </si>
  <si>
    <t>手舟状骨偽関節手術</t>
  </si>
  <si>
    <t>218</t>
  </si>
  <si>
    <t>変形治癒骨折矯正手術 １．肩甲骨、上腕、大腿</t>
  </si>
  <si>
    <t>219</t>
  </si>
  <si>
    <t>変形治癒骨折矯正手術 ２．前腕、下腿</t>
  </si>
  <si>
    <t>220</t>
  </si>
  <si>
    <t>変形治癒骨折矯正手術 ３．鎖骨、膝蓋骨、手、足、指（手、足）、その他</t>
  </si>
  <si>
    <t>巨指症手術、軟部組織</t>
  </si>
  <si>
    <t>K102-1</t>
  </si>
  <si>
    <t>393</t>
  </si>
  <si>
    <t>巨指症手術 ２．骨関節、腱の形成を要するもの</t>
  </si>
  <si>
    <t>1428-1</t>
  </si>
  <si>
    <t>1428-2</t>
  </si>
  <si>
    <t>1450-1</t>
  </si>
  <si>
    <t>1450-2</t>
  </si>
  <si>
    <t>1457-1</t>
  </si>
  <si>
    <t>1457-2</t>
  </si>
  <si>
    <t>1474-1</t>
  </si>
  <si>
    <t>1474-2</t>
  </si>
  <si>
    <r>
      <t>1474-</t>
    </r>
    <r>
      <rPr>
        <sz val="11"/>
        <rFont val="ＭＳ Ｐゴシック"/>
        <family val="3"/>
      </rPr>
      <t>2</t>
    </r>
  </si>
  <si>
    <t>脊椎椎体郭清術 ３．腰椎</t>
  </si>
  <si>
    <t>腰椎椎体郭清術</t>
  </si>
  <si>
    <t>腰仙椎・尾骨</t>
  </si>
  <si>
    <t>410</t>
  </si>
  <si>
    <t>脊椎後部郭清術</t>
  </si>
  <si>
    <t>頚椎・胸椎・腰仙椎・尾骨</t>
  </si>
  <si>
    <t>椎弓_棘突起_椎間関節</t>
  </si>
  <si>
    <t>四肢脊椎_5</t>
  </si>
  <si>
    <t>椎弓</t>
  </si>
  <si>
    <t>411</t>
  </si>
  <si>
    <t>仙椎、仙腸関節郭清術 １．前方より</t>
  </si>
  <si>
    <t>仙腸関節_仙椎(仙骨)</t>
  </si>
  <si>
    <t>412</t>
  </si>
  <si>
    <t>仙椎、仙腸関節郭清術 ２．後方より</t>
  </si>
  <si>
    <t>骨盤骨</t>
  </si>
  <si>
    <t>415</t>
  </si>
  <si>
    <t>骨切除術 １．肩甲骨、上腕、大腿</t>
  </si>
  <si>
    <t>K049-1</t>
  </si>
  <si>
    <t>ガウン手袋セット種類</t>
  </si>
  <si>
    <t>体位変換によるガウン・手袋　手洗い交代回数（T)</t>
  </si>
  <si>
    <t>アプローチ開始部位大分類</t>
  </si>
  <si>
    <t>アプローチ開始部位上位分類</t>
  </si>
  <si>
    <t>244</t>
  </si>
  <si>
    <t>関節脱臼観血整復術 ２．胸鎖、肘、手、足</t>
  </si>
  <si>
    <t>K063-2</t>
  </si>
  <si>
    <t>245</t>
  </si>
  <si>
    <t>関節脱臼観血整復術 ３．肩鎖、指（手、足）</t>
  </si>
  <si>
    <t>K063-3</t>
  </si>
  <si>
    <t>246</t>
  </si>
  <si>
    <t>先天性股関節脱臼観血整復術</t>
  </si>
  <si>
    <t>K064</t>
  </si>
  <si>
    <t>247</t>
  </si>
  <si>
    <t>関節内異物（挿入物）除去術 １．肩、股、膝</t>
  </si>
  <si>
    <t>K065-1</t>
  </si>
  <si>
    <t>248</t>
  </si>
  <si>
    <t>関節内異物（挿入物）除去術 ２．胸鎖、肘、手、足</t>
  </si>
  <si>
    <t>K065-2</t>
  </si>
  <si>
    <t>249</t>
  </si>
  <si>
    <t>関節内異物（挿入物）除去術 ３．肩鎖、指（手、足）</t>
  </si>
  <si>
    <t>K065-3</t>
  </si>
  <si>
    <t>臼田　実男</t>
  </si>
  <si>
    <t>43_リウマチ</t>
  </si>
  <si>
    <t>43_リウマチ</t>
  </si>
  <si>
    <t>43_リウマチ</t>
  </si>
  <si>
    <t>43_リウマチ</t>
  </si>
  <si>
    <t>43_リウマチ</t>
  </si>
  <si>
    <t>43_リウマチ</t>
  </si>
  <si>
    <t>43_リウマチ</t>
  </si>
  <si>
    <t>43_リウマチ</t>
  </si>
  <si>
    <t>43_リウマチ</t>
  </si>
  <si>
    <t>43_リウマチ</t>
  </si>
  <si>
    <t>43_リウマチ</t>
  </si>
  <si>
    <t>山本　謙吾</t>
  </si>
  <si>
    <t>1177-1</t>
  </si>
  <si>
    <t>1177-2</t>
  </si>
  <si>
    <t>1181-1</t>
  </si>
  <si>
    <t>1181-2</t>
  </si>
  <si>
    <t>1310-1</t>
  </si>
  <si>
    <t>1310-2</t>
  </si>
  <si>
    <t>1311-1</t>
  </si>
  <si>
    <t>1311-2</t>
  </si>
  <si>
    <t>1312-1</t>
  </si>
  <si>
    <t>1312-2</t>
  </si>
  <si>
    <t>1325-1</t>
  </si>
  <si>
    <t>1325-2</t>
  </si>
  <si>
    <t>1369-1</t>
  </si>
  <si>
    <t>1369-2</t>
  </si>
  <si>
    <t>1372-1</t>
  </si>
  <si>
    <t>1372-2</t>
  </si>
  <si>
    <t>1378-1</t>
  </si>
  <si>
    <t>1378-2</t>
  </si>
  <si>
    <t>1384-1</t>
  </si>
  <si>
    <t>1384-2</t>
  </si>
  <si>
    <t>1397-1</t>
  </si>
  <si>
    <t>1397-2</t>
  </si>
  <si>
    <t>眼科基本</t>
  </si>
  <si>
    <t>薬価コード(2)</t>
  </si>
  <si>
    <t>薬価コード(3)</t>
  </si>
  <si>
    <t>椎弓形成術を使用した脊髄腫瘍摘出術　２．髄内のもの</t>
  </si>
  <si>
    <t>630</t>
  </si>
  <si>
    <t>鏡視下断端神経腫切除術</t>
  </si>
  <si>
    <t>外傷</t>
  </si>
  <si>
    <t>631</t>
  </si>
  <si>
    <t>神経腫切除術 １．指（手、足）</t>
  </si>
  <si>
    <t>手･足</t>
  </si>
  <si>
    <t>K193-1</t>
  </si>
  <si>
    <t>633</t>
  </si>
  <si>
    <t>開窓</t>
  </si>
  <si>
    <t>経孔経皮的</t>
  </si>
  <si>
    <t>162</t>
  </si>
  <si>
    <t>四肢骨開窓術</t>
  </si>
  <si>
    <t>163</t>
  </si>
  <si>
    <t>骨清掃術 １．肩甲骨、上腕、大腿</t>
  </si>
  <si>
    <t>肩帯・上腕　大腿</t>
  </si>
  <si>
    <t>K043-1</t>
  </si>
  <si>
    <t>164</t>
  </si>
  <si>
    <t>骨清掃術（複雑） １．肩甲骨、上腕、大腿</t>
  </si>
  <si>
    <t>161</t>
  </si>
  <si>
    <t>骨穿孔術</t>
  </si>
  <si>
    <t>全ての骨</t>
  </si>
  <si>
    <t>穿孔</t>
  </si>
  <si>
    <t>K042</t>
  </si>
  <si>
    <t>整形ｽﾎﾟｰﾂ</t>
  </si>
  <si>
    <t>薬剤リスト</t>
  </si>
  <si>
    <t>2-a(償還されている製品)</t>
  </si>
  <si>
    <t>2-b(一部償還)</t>
  </si>
  <si>
    <t>2-b(一部償還)</t>
  </si>
  <si>
    <t>2-c(償還されていない)</t>
  </si>
  <si>
    <t>2-ｃ（特殊縫合糸）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</si>
</sst>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sz val="6"/>
      <name val="Osaka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medium"/>
      <bottom style="dotted"/>
    </border>
    <border>
      <left/>
      <right/>
      <top style="dotted"/>
      <bottom style="dotted"/>
    </border>
    <border>
      <left/>
      <right/>
      <top/>
      <bottom style="medium"/>
    </border>
    <border>
      <left/>
      <right style="medium"/>
      <top style="medium"/>
      <bottom style="dotted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double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double"/>
      <right style="medium"/>
      <top style="thin"/>
      <bottom style="double"/>
    </border>
    <border>
      <left style="double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dotted"/>
      <bottom style="medium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medium"/>
      <bottom style="medium"/>
    </border>
    <border>
      <left style="double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double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/>
      <right style="medium"/>
      <top style="medium"/>
      <bottom/>
    </border>
    <border>
      <left style="thin"/>
      <right style="double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 style="medium"/>
      <right/>
      <top style="medium"/>
      <bottom style="dott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/>
      <right style="medium"/>
      <top style="dott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double"/>
      <right/>
      <top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thin"/>
      <bottom style="double"/>
    </border>
    <border>
      <left style="thin"/>
      <right/>
      <top/>
      <bottom style="thin"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dashed"/>
    </border>
    <border>
      <left style="medium"/>
      <right/>
      <top style="dashed"/>
      <bottom style="dashed"/>
    </border>
    <border>
      <left style="medium"/>
      <right/>
      <top style="dashed"/>
      <bottom style="medium"/>
    </border>
    <border>
      <left style="medium"/>
      <right/>
      <top style="dotted"/>
      <bottom style="medium"/>
    </border>
    <border>
      <left style="thin"/>
      <right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63" applyFill="1" applyBorder="1">
      <alignment/>
      <protection/>
    </xf>
    <xf numFmtId="0" fontId="0" fillId="0" borderId="10" xfId="63" applyBorder="1">
      <alignment/>
      <protection/>
    </xf>
    <xf numFmtId="0" fontId="0" fillId="0" borderId="12" xfId="63" applyBorder="1">
      <alignment/>
      <protection/>
    </xf>
    <xf numFmtId="49" fontId="1" fillId="35" borderId="10" xfId="65" applyNumberFormat="1" applyFont="1" applyFill="1" applyBorder="1" applyAlignment="1">
      <alignment horizontal="left"/>
      <protection/>
    </xf>
    <xf numFmtId="0" fontId="6" fillId="35" borderId="10" xfId="65" applyFont="1" applyFill="1" applyBorder="1" applyAlignment="1">
      <alignment horizontal="right" vertical="center"/>
      <protection/>
    </xf>
    <xf numFmtId="0" fontId="7" fillId="35" borderId="10" xfId="65" applyFont="1" applyFill="1" applyBorder="1" applyAlignment="1">
      <alignment/>
      <protection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62" applyFont="1" applyBorder="1" applyAlignment="1">
      <alignment horizontal="right" vertical="center"/>
      <protection/>
    </xf>
    <xf numFmtId="0" fontId="0" fillId="0" borderId="0" xfId="62" applyFont="1" applyBorder="1">
      <alignment vertical="center"/>
      <protection/>
    </xf>
    <xf numFmtId="0" fontId="9" fillId="0" borderId="0" xfId="62" applyFont="1" applyBorder="1" applyAlignment="1">
      <alignment/>
      <protection/>
    </xf>
    <xf numFmtId="0" fontId="3" fillId="0" borderId="0" xfId="62" applyFont="1" applyBorder="1">
      <alignment vertical="center"/>
      <protection/>
    </xf>
    <xf numFmtId="0" fontId="0" fillId="0" borderId="0" xfId="62" applyBorder="1">
      <alignment vertical="center"/>
      <protection/>
    </xf>
    <xf numFmtId="0" fontId="10" fillId="0" borderId="0" xfId="62" applyFont="1" applyFill="1" applyBorder="1" applyAlignment="1">
      <alignment horizontal="left" vertical="center"/>
      <protection/>
    </xf>
    <xf numFmtId="0" fontId="5" fillId="0" borderId="0" xfId="62" applyFont="1" applyBorder="1">
      <alignment vertical="center"/>
      <protection/>
    </xf>
    <xf numFmtId="0" fontId="4" fillId="0" borderId="0" xfId="62" applyFont="1" applyBorder="1">
      <alignment vertical="center"/>
      <protection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0" fontId="0" fillId="0" borderId="0" xfId="62" applyBorder="1" applyAlignment="1">
      <alignment vertical="center" wrapText="1"/>
      <protection/>
    </xf>
    <xf numFmtId="3" fontId="4" fillId="0" borderId="13" xfId="62" applyNumberFormat="1" applyFont="1" applyBorder="1">
      <alignment vertical="center"/>
      <protection/>
    </xf>
    <xf numFmtId="3" fontId="4" fillId="0" borderId="14" xfId="62" applyNumberFormat="1" applyFont="1" applyBorder="1">
      <alignment vertical="center"/>
      <protection/>
    </xf>
    <xf numFmtId="3" fontId="4" fillId="0" borderId="16" xfId="62" applyNumberFormat="1" applyFont="1" applyBorder="1">
      <alignment vertical="center"/>
      <protection/>
    </xf>
    <xf numFmtId="3" fontId="4" fillId="0" borderId="17" xfId="62" applyNumberFormat="1" applyFont="1" applyBorder="1">
      <alignment vertical="center"/>
      <protection/>
    </xf>
    <xf numFmtId="3" fontId="4" fillId="0" borderId="0" xfId="62" applyNumberFormat="1" applyFont="1" applyBorder="1" applyAlignment="1">
      <alignment horizontal="right" vertical="center"/>
      <protection/>
    </xf>
    <xf numFmtId="3" fontId="4" fillId="0" borderId="0" xfId="62" applyNumberFormat="1" applyFont="1" applyBorder="1">
      <alignment vertical="center"/>
      <protection/>
    </xf>
    <xf numFmtId="0" fontId="0" fillId="0" borderId="0" xfId="62" applyFill="1" applyBorder="1">
      <alignment vertical="center"/>
      <protection/>
    </xf>
    <xf numFmtId="0" fontId="6" fillId="35" borderId="10" xfId="0" applyFont="1" applyFill="1" applyBorder="1" applyAlignment="1">
      <alignment vertical="center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0" fillId="0" borderId="10" xfId="62" applyFont="1" applyBorder="1">
      <alignment vertical="center"/>
      <protection/>
    </xf>
    <xf numFmtId="0" fontId="0" fillId="37" borderId="10" xfId="62" applyFill="1" applyBorder="1">
      <alignment vertical="center"/>
      <protection/>
    </xf>
    <xf numFmtId="0" fontId="5" fillId="37" borderId="10" xfId="62" applyFont="1" applyFill="1" applyBorder="1">
      <alignment vertical="center"/>
      <protection/>
    </xf>
    <xf numFmtId="0" fontId="0" fillId="0" borderId="10" xfId="62" applyBorder="1">
      <alignment vertical="center"/>
      <protection/>
    </xf>
    <xf numFmtId="0" fontId="5" fillId="0" borderId="10" xfId="62" applyFont="1" applyBorder="1">
      <alignment vertical="center"/>
      <protection/>
    </xf>
    <xf numFmtId="0" fontId="0" fillId="38" borderId="10" xfId="62" applyFill="1" applyBorder="1">
      <alignment vertical="center"/>
      <protection/>
    </xf>
    <xf numFmtId="0" fontId="5" fillId="38" borderId="10" xfId="62" applyFont="1" applyFill="1" applyBorder="1">
      <alignment vertical="center"/>
      <protection/>
    </xf>
    <xf numFmtId="0" fontId="0" fillId="37" borderId="10" xfId="62" applyFont="1" applyFill="1" applyBorder="1">
      <alignment vertical="center"/>
      <protection/>
    </xf>
    <xf numFmtId="0" fontId="0" fillId="0" borderId="0" xfId="62" applyFont="1" applyBorder="1" applyAlignment="1">
      <alignment vertical="center"/>
      <protection/>
    </xf>
    <xf numFmtId="3" fontId="4" fillId="0" borderId="15" xfId="62" applyNumberFormat="1" applyFont="1" applyBorder="1">
      <alignment vertical="center"/>
      <protection/>
    </xf>
    <xf numFmtId="0" fontId="0" fillId="0" borderId="0" xfId="61" applyFont="1">
      <alignment/>
      <protection/>
    </xf>
    <xf numFmtId="38" fontId="0" fillId="0" borderId="0" xfId="48" applyFont="1" applyAlignment="1">
      <alignment/>
    </xf>
    <xf numFmtId="0" fontId="5" fillId="37" borderId="23" xfId="61" applyFill="1" applyBorder="1" applyAlignment="1">
      <alignment horizontal="center"/>
      <protection/>
    </xf>
    <xf numFmtId="0" fontId="5" fillId="0" borderId="24" xfId="61" applyBorder="1" applyAlignment="1">
      <alignment horizontal="left" indent="1"/>
      <protection/>
    </xf>
    <xf numFmtId="38" fontId="5" fillId="0" borderId="25" xfId="48" applyFont="1" applyBorder="1" applyAlignment="1">
      <alignment horizontal="center"/>
    </xf>
    <xf numFmtId="38" fontId="5" fillId="37" borderId="26" xfId="48" applyFont="1" applyFill="1" applyBorder="1" applyAlignment="1">
      <alignment horizontal="center"/>
    </xf>
    <xf numFmtId="0" fontId="5" fillId="0" borderId="27" xfId="61" applyBorder="1" applyAlignment="1">
      <alignment horizontal="left" indent="1"/>
      <protection/>
    </xf>
    <xf numFmtId="38" fontId="5" fillId="0" borderId="28" xfId="48" applyFont="1" applyBorder="1" applyAlignment="1">
      <alignment horizontal="center"/>
    </xf>
    <xf numFmtId="0" fontId="4" fillId="0" borderId="29" xfId="62" applyFont="1" applyBorder="1" applyAlignment="1">
      <alignment vertical="center"/>
      <protection/>
    </xf>
    <xf numFmtId="0" fontId="0" fillId="0" borderId="30" xfId="62" applyFont="1" applyBorder="1" applyAlignment="1">
      <alignment vertical="center"/>
      <protection/>
    </xf>
    <xf numFmtId="0" fontId="0" fillId="0" borderId="31" xfId="62" applyFont="1" applyBorder="1" applyAlignment="1">
      <alignment horizontal="right" vertical="center"/>
      <protection/>
    </xf>
    <xf numFmtId="0" fontId="4" fillId="0" borderId="32" xfId="62" applyFont="1" applyBorder="1" applyAlignment="1">
      <alignment horizontal="left" vertical="center"/>
      <protection/>
    </xf>
    <xf numFmtId="0" fontId="5" fillId="0" borderId="29" xfId="62" applyFont="1" applyBorder="1" applyAlignment="1">
      <alignment vertical="center"/>
      <protection/>
    </xf>
    <xf numFmtId="0" fontId="0" fillId="0" borderId="30" xfId="62" applyFont="1" applyBorder="1" applyAlignment="1">
      <alignment horizontal="right" vertical="center"/>
      <protection/>
    </xf>
    <xf numFmtId="0" fontId="0" fillId="38" borderId="10" xfId="62" applyFont="1" applyFill="1" applyBorder="1">
      <alignment vertical="center"/>
      <protection/>
    </xf>
    <xf numFmtId="0" fontId="0" fillId="0" borderId="33" xfId="62" applyBorder="1" applyAlignment="1">
      <alignment horizontal="center" vertical="center"/>
      <protection/>
    </xf>
    <xf numFmtId="0" fontId="0" fillId="0" borderId="19" xfId="62" applyFont="1" applyBorder="1">
      <alignment vertical="center"/>
      <protection/>
    </xf>
    <xf numFmtId="0" fontId="0" fillId="0" borderId="33" xfId="62" applyFont="1" applyBorder="1">
      <alignment vertical="center"/>
      <protection/>
    </xf>
    <xf numFmtId="3" fontId="0" fillId="0" borderId="19" xfId="62" applyNumberFormat="1" applyBorder="1" applyAlignment="1">
      <alignment horizontal="center" vertical="center"/>
      <protection/>
    </xf>
    <xf numFmtId="0" fontId="5" fillId="0" borderId="34" xfId="61" applyFont="1" applyBorder="1" applyAlignment="1">
      <alignment horizontal="left" indent="1"/>
      <protection/>
    </xf>
    <xf numFmtId="0" fontId="0" fillId="0" borderId="0" xfId="62" applyFill="1" applyBorder="1" applyProtection="1">
      <alignment vertical="center"/>
      <protection/>
    </xf>
    <xf numFmtId="0" fontId="5" fillId="0" borderId="35" xfId="62" applyFont="1" applyBorder="1" applyAlignment="1">
      <alignment horizontal="center" vertical="center" wrapText="1"/>
      <protection/>
    </xf>
    <xf numFmtId="0" fontId="4" fillId="0" borderId="36" xfId="62" applyFont="1" applyBorder="1" applyAlignment="1">
      <alignment horizontal="center" vertical="center" wrapText="1"/>
      <protection/>
    </xf>
    <xf numFmtId="3" fontId="4" fillId="0" borderId="37" xfId="62" applyNumberFormat="1" applyFont="1" applyBorder="1">
      <alignment vertical="center"/>
      <protection/>
    </xf>
    <xf numFmtId="3" fontId="4" fillId="0" borderId="38" xfId="62" applyNumberFormat="1" applyFont="1" applyBorder="1">
      <alignment vertical="center"/>
      <protection/>
    </xf>
    <xf numFmtId="3" fontId="4" fillId="0" borderId="39" xfId="62" applyNumberFormat="1" applyFont="1" applyBorder="1">
      <alignment vertical="center"/>
      <protection/>
    </xf>
    <xf numFmtId="3" fontId="4" fillId="0" borderId="40" xfId="62" applyNumberFormat="1" applyFont="1" applyBorder="1">
      <alignment vertical="center"/>
      <protection/>
    </xf>
    <xf numFmtId="0" fontId="4" fillId="0" borderId="41" xfId="62" applyFont="1" applyFill="1" applyBorder="1">
      <alignment vertical="center"/>
      <protection/>
    </xf>
    <xf numFmtId="0" fontId="0" fillId="0" borderId="41" xfId="64" applyFill="1" applyBorder="1">
      <alignment vertical="center"/>
      <protection/>
    </xf>
    <xf numFmtId="0" fontId="4" fillId="0" borderId="0" xfId="62" applyFont="1" applyFill="1" applyBorder="1">
      <alignment vertical="center"/>
      <protection/>
    </xf>
    <xf numFmtId="0" fontId="0" fillId="0" borderId="38" xfId="0" applyBorder="1" applyAlignment="1">
      <alignment/>
    </xf>
    <xf numFmtId="0" fontId="3" fillId="39" borderId="21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0" fillId="40" borderId="10" xfId="62" applyFill="1" applyBorder="1">
      <alignment vertical="center"/>
      <protection/>
    </xf>
    <xf numFmtId="0" fontId="4" fillId="0" borderId="42" xfId="62" applyFont="1" applyBorder="1" applyAlignment="1">
      <alignment vertical="center"/>
      <protection/>
    </xf>
    <xf numFmtId="0" fontId="4" fillId="0" borderId="43" xfId="62" applyFont="1" applyBorder="1" applyAlignment="1">
      <alignment vertical="center"/>
      <protection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46" xfId="62" applyFont="1" applyBorder="1" applyAlignment="1">
      <alignment vertical="center"/>
      <protection/>
    </xf>
    <xf numFmtId="0" fontId="0" fillId="0" borderId="47" xfId="0" applyBorder="1" applyAlignment="1">
      <alignment vertical="center"/>
    </xf>
    <xf numFmtId="0" fontId="4" fillId="0" borderId="45" xfId="62" applyFont="1" applyBorder="1" applyAlignment="1">
      <alignment horizontal="center" vertical="center" wrapText="1"/>
      <protection/>
    </xf>
    <xf numFmtId="0" fontId="4" fillId="0" borderId="47" xfId="62" applyFont="1" applyBorder="1" applyAlignment="1">
      <alignment horizontal="center" vertical="center" wrapText="1"/>
      <protection/>
    </xf>
    <xf numFmtId="3" fontId="4" fillId="0" borderId="48" xfId="62" applyNumberFormat="1" applyFont="1" applyBorder="1">
      <alignment vertical="center"/>
      <protection/>
    </xf>
    <xf numFmtId="3" fontId="4" fillId="0" borderId="49" xfId="62" applyNumberFormat="1" applyFont="1" applyBorder="1">
      <alignment vertical="center"/>
      <protection/>
    </xf>
    <xf numFmtId="3" fontId="4" fillId="0" borderId="50" xfId="62" applyNumberFormat="1" applyFont="1" applyBorder="1">
      <alignment vertical="center"/>
      <protection/>
    </xf>
    <xf numFmtId="3" fontId="4" fillId="0" borderId="51" xfId="62" applyNumberFormat="1" applyFont="1" applyBorder="1">
      <alignment vertical="center"/>
      <protection/>
    </xf>
    <xf numFmtId="3" fontId="4" fillId="0" borderId="52" xfId="62" applyNumberFormat="1" applyFont="1" applyBorder="1">
      <alignment vertical="center"/>
      <protection/>
    </xf>
    <xf numFmtId="3" fontId="4" fillId="0" borderId="53" xfId="62" applyNumberFormat="1" applyFont="1" applyBorder="1">
      <alignment vertical="center"/>
      <protection/>
    </xf>
    <xf numFmtId="0" fontId="4" fillId="0" borderId="54" xfId="62" applyFont="1" applyBorder="1" applyAlignment="1">
      <alignment horizontal="center" vertical="center" wrapText="1"/>
      <protection/>
    </xf>
    <xf numFmtId="3" fontId="4" fillId="0" borderId="33" xfId="62" applyNumberFormat="1" applyFont="1" applyBorder="1">
      <alignment vertical="center"/>
      <protection/>
    </xf>
    <xf numFmtId="3" fontId="4" fillId="0" borderId="10" xfId="62" applyNumberFormat="1" applyFont="1" applyBorder="1">
      <alignment vertical="center"/>
      <protection/>
    </xf>
    <xf numFmtId="3" fontId="4" fillId="0" borderId="55" xfId="62" applyNumberFormat="1" applyFont="1" applyBorder="1">
      <alignment vertical="center"/>
      <protection/>
    </xf>
    <xf numFmtId="3" fontId="4" fillId="0" borderId="19" xfId="62" applyNumberFormat="1" applyFont="1" applyBorder="1">
      <alignment vertical="center"/>
      <protection/>
    </xf>
    <xf numFmtId="3" fontId="4" fillId="0" borderId="56" xfId="62" applyNumberFormat="1" applyFont="1" applyBorder="1">
      <alignment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left" vertical="center"/>
      <protection/>
    </xf>
    <xf numFmtId="176" fontId="0" fillId="0" borderId="0" xfId="62" applyNumberFormat="1" applyFont="1" applyBorder="1" applyAlignment="1">
      <alignment horizontal="left" vertical="center"/>
      <protection/>
    </xf>
    <xf numFmtId="0" fontId="4" fillId="0" borderId="57" xfId="62" applyFont="1" applyBorder="1" applyAlignment="1">
      <alignment horizontal="center" vertical="center" wrapText="1"/>
      <protection/>
    </xf>
    <xf numFmtId="0" fontId="4" fillId="0" borderId="29" xfId="62" applyFont="1" applyBorder="1" applyAlignment="1">
      <alignment horizontal="left" vertical="center"/>
      <protection/>
    </xf>
    <xf numFmtId="0" fontId="0" fillId="0" borderId="30" xfId="62" applyFont="1" applyBorder="1" applyAlignment="1">
      <alignment horizontal="left" vertical="center"/>
      <protection/>
    </xf>
    <xf numFmtId="176" fontId="0" fillId="0" borderId="58" xfId="62" applyNumberFormat="1" applyFont="1" applyBorder="1" applyAlignment="1">
      <alignment horizontal="left" vertical="center"/>
      <protection/>
    </xf>
    <xf numFmtId="38" fontId="4" fillId="0" borderId="37" xfId="48" applyFont="1" applyBorder="1" applyAlignment="1">
      <alignment vertical="center"/>
    </xf>
    <xf numFmtId="38" fontId="4" fillId="0" borderId="38" xfId="48" applyFont="1" applyBorder="1" applyAlignment="1">
      <alignment vertical="center"/>
    </xf>
    <xf numFmtId="38" fontId="4" fillId="0" borderId="39" xfId="48" applyFont="1" applyBorder="1" applyAlignment="1">
      <alignment vertical="center"/>
    </xf>
    <xf numFmtId="38" fontId="4" fillId="0" borderId="40" xfId="48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4" fillId="0" borderId="6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60" xfId="62" applyFont="1" applyBorder="1" applyAlignment="1">
      <alignment vertical="center"/>
      <protection/>
    </xf>
    <xf numFmtId="0" fontId="4" fillId="0" borderId="63" xfId="62" applyFont="1" applyBorder="1" applyAlignment="1">
      <alignment vertical="center"/>
      <protection/>
    </xf>
    <xf numFmtId="0" fontId="4" fillId="0" borderId="61" xfId="62" applyFont="1" applyBorder="1" applyAlignment="1">
      <alignment vertical="center"/>
      <protection/>
    </xf>
    <xf numFmtId="0" fontId="0" fillId="41" borderId="10" xfId="0" applyFill="1" applyBorder="1" applyAlignment="1">
      <alignment/>
    </xf>
    <xf numFmtId="0" fontId="0" fillId="0" borderId="64" xfId="0" applyBorder="1" applyAlignment="1">
      <alignment vertical="center"/>
    </xf>
    <xf numFmtId="0" fontId="4" fillId="0" borderId="45" xfId="62" applyFont="1" applyBorder="1" applyAlignment="1">
      <alignment vertical="center" shrinkToFit="1"/>
      <protection/>
    </xf>
    <xf numFmtId="0" fontId="0" fillId="0" borderId="45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4" fillId="0" borderId="44" xfId="62" applyFont="1" applyBorder="1" applyAlignment="1">
      <alignment vertical="center" shrinkToFit="1"/>
      <protection/>
    </xf>
    <xf numFmtId="0" fontId="0" fillId="0" borderId="44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4" fillId="0" borderId="65" xfId="62" applyFont="1" applyBorder="1" applyAlignment="1">
      <alignment vertical="center"/>
      <protection/>
    </xf>
    <xf numFmtId="0" fontId="4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4" fillId="0" borderId="44" xfId="62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61" xfId="0" applyBorder="1" applyAlignment="1">
      <alignment/>
    </xf>
    <xf numFmtId="0" fontId="0" fillId="0" borderId="60" xfId="0" applyBorder="1" applyAlignment="1">
      <alignment/>
    </xf>
    <xf numFmtId="0" fontId="4" fillId="0" borderId="66" xfId="0" applyFont="1" applyBorder="1" applyAlignment="1">
      <alignment horizontal="center" vertical="center"/>
    </xf>
    <xf numFmtId="38" fontId="4" fillId="0" borderId="44" xfId="48" applyFont="1" applyBorder="1" applyAlignment="1">
      <alignment vertical="center"/>
    </xf>
    <xf numFmtId="38" fontId="4" fillId="0" borderId="45" xfId="48" applyFont="1" applyBorder="1" applyAlignment="1">
      <alignment vertical="center"/>
    </xf>
    <xf numFmtId="38" fontId="4" fillId="0" borderId="47" xfId="48" applyFont="1" applyBorder="1" applyAlignment="1">
      <alignment vertical="center"/>
    </xf>
    <xf numFmtId="0" fontId="4" fillId="0" borderId="57" xfId="62" applyFont="1" applyBorder="1" applyAlignment="1">
      <alignment vertical="center" wrapText="1"/>
      <protection/>
    </xf>
    <xf numFmtId="0" fontId="4" fillId="0" borderId="45" xfId="62" applyFont="1" applyBorder="1" applyAlignment="1">
      <alignment vertical="center" wrapText="1"/>
      <protection/>
    </xf>
    <xf numFmtId="0" fontId="4" fillId="0" borderId="47" xfId="62" applyFont="1" applyBorder="1" applyAlignment="1">
      <alignment vertical="center" wrapText="1"/>
      <protection/>
    </xf>
    <xf numFmtId="38" fontId="4" fillId="0" borderId="61" xfId="48" applyFont="1" applyBorder="1" applyAlignment="1">
      <alignment vertical="center"/>
    </xf>
    <xf numFmtId="38" fontId="4" fillId="0" borderId="60" xfId="48" applyFont="1" applyBorder="1" applyAlignment="1">
      <alignment vertical="center"/>
    </xf>
    <xf numFmtId="38" fontId="4" fillId="0" borderId="64" xfId="48" applyFont="1" applyBorder="1" applyAlignment="1">
      <alignment vertical="center"/>
    </xf>
    <xf numFmtId="0" fontId="4" fillId="0" borderId="67" xfId="62" applyFont="1" applyBorder="1" applyAlignment="1">
      <alignment horizontal="center" vertical="center" wrapText="1"/>
      <protection/>
    </xf>
    <xf numFmtId="0" fontId="4" fillId="0" borderId="35" xfId="62" applyFont="1" applyBorder="1" applyAlignment="1">
      <alignment horizontal="center" vertical="center" wrapText="1"/>
      <protection/>
    </xf>
    <xf numFmtId="0" fontId="0" fillId="0" borderId="68" xfId="0" applyBorder="1" applyAlignment="1">
      <alignment vertical="center"/>
    </xf>
    <xf numFmtId="0" fontId="0" fillId="0" borderId="64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69" xfId="62" applyNumberFormat="1" applyFont="1" applyBorder="1" applyAlignment="1">
      <alignment horizontal="right" vertical="center"/>
      <protection/>
    </xf>
    <xf numFmtId="0" fontId="4" fillId="0" borderId="70" xfId="62" applyFont="1" applyBorder="1" applyAlignment="1">
      <alignment vertical="center" shrinkToFit="1"/>
      <protection/>
    </xf>
    <xf numFmtId="0" fontId="0" fillId="0" borderId="70" xfId="0" applyBorder="1" applyAlignment="1">
      <alignment vertical="center" shrinkToFit="1"/>
    </xf>
    <xf numFmtId="0" fontId="0" fillId="0" borderId="71" xfId="0" applyBorder="1" applyAlignment="1">
      <alignment vertical="center" shrinkToFit="1"/>
    </xf>
    <xf numFmtId="0" fontId="4" fillId="0" borderId="72" xfId="62" applyFont="1" applyBorder="1" applyAlignment="1">
      <alignment horizontal="center" vertical="center"/>
      <protection/>
    </xf>
    <xf numFmtId="0" fontId="4" fillId="0" borderId="71" xfId="62" applyFont="1" applyBorder="1" applyAlignment="1">
      <alignment vertical="center"/>
      <protection/>
    </xf>
    <xf numFmtId="0" fontId="4" fillId="0" borderId="64" xfId="62" applyFont="1" applyBorder="1" applyAlignment="1">
      <alignment vertical="center"/>
      <protection/>
    </xf>
    <xf numFmtId="0" fontId="4" fillId="0" borderId="68" xfId="62" applyFont="1" applyBorder="1" applyAlignment="1">
      <alignment vertical="center"/>
      <protection/>
    </xf>
    <xf numFmtId="0" fontId="4" fillId="0" borderId="61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38" fontId="4" fillId="0" borderId="74" xfId="0" applyNumberFormat="1" applyFont="1" applyBorder="1" applyAlignment="1">
      <alignment/>
    </xf>
    <xf numFmtId="0" fontId="4" fillId="0" borderId="56" xfId="0" applyFont="1" applyBorder="1" applyAlignment="1">
      <alignment vertical="center"/>
    </xf>
    <xf numFmtId="3" fontId="4" fillId="0" borderId="16" xfId="0" applyNumberFormat="1" applyFont="1" applyBorder="1" applyAlignment="1">
      <alignment/>
    </xf>
    <xf numFmtId="38" fontId="4" fillId="0" borderId="17" xfId="0" applyNumberFormat="1" applyFont="1" applyBorder="1" applyAlignment="1">
      <alignment vertical="center"/>
    </xf>
    <xf numFmtId="38" fontId="4" fillId="0" borderId="43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8" fontId="4" fillId="0" borderId="69" xfId="48" applyFont="1" applyBorder="1" applyAlignment="1">
      <alignment horizontal="right" vertical="center"/>
    </xf>
    <xf numFmtId="38" fontId="4" fillId="0" borderId="72" xfId="48" applyFont="1" applyBorder="1" applyAlignment="1">
      <alignment vertical="center"/>
    </xf>
    <xf numFmtId="0" fontId="4" fillId="0" borderId="72" xfId="62" applyFont="1" applyBorder="1" applyAlignment="1">
      <alignment vertical="center"/>
      <protection/>
    </xf>
    <xf numFmtId="0" fontId="0" fillId="0" borderId="72" xfId="0" applyBorder="1" applyAlignment="1">
      <alignment vertical="center"/>
    </xf>
    <xf numFmtId="0" fontId="4" fillId="0" borderId="72" xfId="62" applyFont="1" applyBorder="1">
      <alignment vertical="center"/>
      <protection/>
    </xf>
    <xf numFmtId="0" fontId="0" fillId="0" borderId="76" xfId="0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4" fillId="0" borderId="77" xfId="62" applyFont="1" applyBorder="1" applyAlignment="1">
      <alignment horizontal="center" vertical="center" wrapText="1"/>
      <protection/>
    </xf>
    <xf numFmtId="0" fontId="5" fillId="0" borderId="78" xfId="62" applyFont="1" applyBorder="1" applyAlignment="1">
      <alignment horizontal="center" vertical="center" wrapText="1"/>
      <protection/>
    </xf>
    <xf numFmtId="38" fontId="4" fillId="0" borderId="79" xfId="48" applyFont="1" applyBorder="1" applyAlignment="1">
      <alignment vertical="center"/>
    </xf>
    <xf numFmtId="0" fontId="4" fillId="0" borderId="79" xfId="62" applyFont="1" applyFill="1" applyBorder="1" applyAlignment="1">
      <alignment horizontal="right" vertical="center" wrapText="1"/>
      <protection/>
    </xf>
    <xf numFmtId="0" fontId="4" fillId="0" borderId="79" xfId="0" applyFont="1" applyFill="1" applyBorder="1" applyAlignment="1">
      <alignment horizontal="right" vertical="center" wrapText="1"/>
    </xf>
    <xf numFmtId="0" fontId="4" fillId="0" borderId="80" xfId="62" applyFont="1" applyBorder="1" applyAlignment="1">
      <alignment vertical="center"/>
      <protection/>
    </xf>
    <xf numFmtId="38" fontId="4" fillId="0" borderId="71" xfId="48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8" xfId="0" applyNumberFormat="1" applyFont="1" applyBorder="1" applyAlignment="1">
      <alignment horizontal="left" vertical="center"/>
    </xf>
    <xf numFmtId="0" fontId="4" fillId="0" borderId="63" xfId="62" applyNumberFormat="1" applyFont="1" applyBorder="1" applyAlignment="1">
      <alignment horizontal="left" vertical="center"/>
      <protection/>
    </xf>
    <xf numFmtId="0" fontId="4" fillId="0" borderId="63" xfId="62" applyFont="1" applyBorder="1" applyAlignment="1">
      <alignment horizontal="left" vertical="center"/>
      <protection/>
    </xf>
    <xf numFmtId="0" fontId="4" fillId="0" borderId="63" xfId="0" applyFont="1" applyBorder="1" applyAlignment="1">
      <alignment horizontal="left" vertical="center"/>
    </xf>
    <xf numFmtId="0" fontId="4" fillId="0" borderId="61" xfId="62" applyNumberFormat="1" applyFont="1" applyBorder="1" applyAlignment="1">
      <alignment horizontal="left" vertical="center"/>
      <protection/>
    </xf>
    <xf numFmtId="0" fontId="4" fillId="0" borderId="76" xfId="62" applyFont="1" applyBorder="1" applyAlignment="1">
      <alignment vertical="center"/>
      <protection/>
    </xf>
    <xf numFmtId="0" fontId="0" fillId="0" borderId="0" xfId="62" applyFill="1" applyBorder="1" applyProtection="1">
      <alignment vertical="center"/>
      <protection locked="0"/>
    </xf>
    <xf numFmtId="0" fontId="0" fillId="0" borderId="81" xfId="0" applyBorder="1" applyAlignment="1">
      <alignment vertical="center"/>
    </xf>
    <xf numFmtId="0" fontId="0" fillId="0" borderId="82" xfId="62" applyFont="1" applyBorder="1" applyAlignment="1" applyProtection="1">
      <alignment vertical="center"/>
      <protection/>
    </xf>
    <xf numFmtId="0" fontId="0" fillId="0" borderId="83" xfId="62" applyFont="1" applyBorder="1" applyAlignment="1">
      <alignment horizontal="distributed" vertical="center"/>
      <protection/>
    </xf>
    <xf numFmtId="0" fontId="0" fillId="0" borderId="30" xfId="62" applyFont="1" applyBorder="1" applyAlignment="1">
      <alignment horizontal="distributed" vertical="center"/>
      <protection/>
    </xf>
    <xf numFmtId="0" fontId="0" fillId="0" borderId="84" xfId="62" applyFont="1" applyBorder="1" applyAlignment="1">
      <alignment horizontal="right" vertical="center"/>
      <protection/>
    </xf>
    <xf numFmtId="0" fontId="0" fillId="0" borderId="85" xfId="0" applyBorder="1" applyAlignment="1">
      <alignment vertical="center"/>
    </xf>
    <xf numFmtId="0" fontId="0" fillId="0" borderId="86" xfId="62" applyFont="1" applyBorder="1" applyAlignment="1" applyProtection="1">
      <alignment horizontal="right" vertical="center"/>
      <protection/>
    </xf>
    <xf numFmtId="0" fontId="0" fillId="0" borderId="31" xfId="62" applyNumberFormat="1" applyFont="1" applyBorder="1" applyAlignment="1">
      <alignment vertical="center"/>
      <protection/>
    </xf>
    <xf numFmtId="176" fontId="0" fillId="0" borderId="31" xfId="62" applyNumberFormat="1" applyFont="1" applyBorder="1" applyAlignment="1">
      <alignment vertical="center"/>
      <protection/>
    </xf>
    <xf numFmtId="176" fontId="0" fillId="0" borderId="87" xfId="62" applyNumberFormat="1" applyFont="1" applyBorder="1" applyAlignment="1">
      <alignment horizontal="right" vertical="center"/>
      <protection/>
    </xf>
    <xf numFmtId="0" fontId="0" fillId="0" borderId="88" xfId="0" applyBorder="1" applyAlignment="1">
      <alignment vertical="center"/>
    </xf>
    <xf numFmtId="0" fontId="0" fillId="0" borderId="89" xfId="62" applyFont="1" applyBorder="1" applyAlignment="1" applyProtection="1">
      <alignment horizontal="right" vertical="center"/>
      <protection/>
    </xf>
    <xf numFmtId="0" fontId="4" fillId="0" borderId="45" xfId="62" applyFont="1" applyBorder="1" applyAlignment="1">
      <alignment vertical="center"/>
      <protection/>
    </xf>
    <xf numFmtId="0" fontId="4" fillId="0" borderId="47" xfId="62" applyFont="1" applyBorder="1" applyAlignment="1">
      <alignment vertical="center"/>
      <protection/>
    </xf>
    <xf numFmtId="0" fontId="4" fillId="0" borderId="68" xfId="62" applyFont="1" applyFill="1" applyBorder="1" applyAlignment="1">
      <alignment vertical="center"/>
      <protection/>
    </xf>
    <xf numFmtId="0" fontId="4" fillId="0" borderId="64" xfId="0" applyFont="1" applyBorder="1" applyAlignment="1">
      <alignment vertical="center"/>
    </xf>
    <xf numFmtId="0" fontId="4" fillId="0" borderId="71" xfId="0" applyFont="1" applyFill="1" applyBorder="1" applyAlignment="1">
      <alignment vertical="center" wrapText="1"/>
    </xf>
    <xf numFmtId="0" fontId="4" fillId="0" borderId="70" xfId="62" applyFont="1" applyBorder="1" applyAlignment="1">
      <alignment vertical="center"/>
      <protection/>
    </xf>
    <xf numFmtId="0" fontId="0" fillId="40" borderId="10" xfId="62" applyFont="1" applyFill="1" applyBorder="1">
      <alignment vertical="center"/>
      <protection/>
    </xf>
    <xf numFmtId="0" fontId="3" fillId="39" borderId="0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0" xfId="0" applyAlignment="1">
      <alignment vertical="top"/>
    </xf>
    <xf numFmtId="176" fontId="0" fillId="0" borderId="30" xfId="62" applyNumberFormat="1" applyFont="1" applyBorder="1" applyAlignment="1">
      <alignment vertical="center"/>
      <protection/>
    </xf>
    <xf numFmtId="0" fontId="4" fillId="0" borderId="63" xfId="0" applyFont="1" applyBorder="1" applyAlignment="1">
      <alignment vertical="center"/>
    </xf>
    <xf numFmtId="0" fontId="3" fillId="43" borderId="19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vertical="center"/>
    </xf>
    <xf numFmtId="0" fontId="0" fillId="41" borderId="12" xfId="0" applyFill="1" applyBorder="1" applyAlignment="1">
      <alignment/>
    </xf>
    <xf numFmtId="0" fontId="0" fillId="41" borderId="38" xfId="0" applyFill="1" applyBorder="1" applyAlignment="1">
      <alignment/>
    </xf>
    <xf numFmtId="49" fontId="0" fillId="41" borderId="10" xfId="0" applyNumberFormat="1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0" fillId="41" borderId="45" xfId="0" applyFill="1" applyBorder="1" applyAlignment="1">
      <alignment/>
    </xf>
    <xf numFmtId="0" fontId="0" fillId="36" borderId="38" xfId="0" applyFill="1" applyBorder="1" applyAlignment="1">
      <alignment/>
    </xf>
    <xf numFmtId="0" fontId="0" fillId="41" borderId="10" xfId="63" applyFill="1" applyBorder="1">
      <alignment/>
      <protection/>
    </xf>
    <xf numFmtId="0" fontId="0" fillId="0" borderId="38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2" xfId="63" applyFill="1" applyBorder="1">
      <alignment/>
      <protection/>
    </xf>
    <xf numFmtId="0" fontId="0" fillId="36" borderId="10" xfId="63" applyFill="1" applyBorder="1">
      <alignment/>
      <protection/>
    </xf>
    <xf numFmtId="0" fontId="0" fillId="42" borderId="0" xfId="62" applyFont="1" applyFill="1" applyBorder="1" applyProtection="1">
      <alignment vertical="center"/>
      <protection locked="0"/>
    </xf>
    <xf numFmtId="38" fontId="0" fillId="0" borderId="0" xfId="48" applyFont="1" applyAlignment="1">
      <alignment/>
    </xf>
    <xf numFmtId="0" fontId="0" fillId="36" borderId="10" xfId="63" applyFont="1" applyFill="1" applyBorder="1">
      <alignment/>
      <protection/>
    </xf>
    <xf numFmtId="0" fontId="0" fillId="0" borderId="10" xfId="0" applyNumberFormat="1" applyFill="1" applyBorder="1" applyAlignment="1">
      <alignment/>
    </xf>
    <xf numFmtId="0" fontId="0" fillId="0" borderId="45" xfId="0" applyFill="1" applyBorder="1" applyAlignment="1">
      <alignment/>
    </xf>
    <xf numFmtId="0" fontId="0" fillId="44" borderId="10" xfId="0" applyFill="1" applyBorder="1" applyAlignment="1">
      <alignment/>
    </xf>
    <xf numFmtId="49" fontId="0" fillId="44" borderId="10" xfId="0" applyNumberFormat="1" applyFont="1" applyFill="1" applyBorder="1" applyAlignment="1">
      <alignment/>
    </xf>
    <xf numFmtId="0" fontId="3" fillId="44" borderId="10" xfId="0" applyFont="1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38" xfId="0" applyFill="1" applyBorder="1" applyAlignment="1">
      <alignment/>
    </xf>
    <xf numFmtId="0" fontId="0" fillId="44" borderId="12" xfId="0" applyFill="1" applyBorder="1" applyAlignment="1">
      <alignment/>
    </xf>
    <xf numFmtId="0" fontId="0" fillId="44" borderId="0" xfId="0" applyFill="1" applyAlignment="1">
      <alignment/>
    </xf>
    <xf numFmtId="0" fontId="11" fillId="44" borderId="10" xfId="0" applyFont="1" applyFill="1" applyBorder="1" applyAlignment="1">
      <alignment/>
    </xf>
    <xf numFmtId="49" fontId="1" fillId="44" borderId="10" xfId="65" applyNumberFormat="1" applyFont="1" applyFill="1" applyBorder="1" applyAlignment="1">
      <alignment horizontal="left"/>
      <protection/>
    </xf>
    <xf numFmtId="0" fontId="6" fillId="44" borderId="10" xfId="65" applyFont="1" applyFill="1" applyBorder="1" applyAlignment="1">
      <alignment horizontal="right" vertical="center"/>
      <protection/>
    </xf>
    <xf numFmtId="0" fontId="7" fillId="44" borderId="10" xfId="65" applyFont="1" applyFill="1" applyBorder="1" applyAlignment="1">
      <alignment/>
      <protection/>
    </xf>
    <xf numFmtId="0" fontId="0" fillId="44" borderId="45" xfId="0" applyFill="1" applyBorder="1" applyAlignment="1">
      <alignment/>
    </xf>
    <xf numFmtId="0" fontId="0" fillId="44" borderId="60" xfId="0" applyFill="1" applyBorder="1" applyAlignment="1">
      <alignment/>
    </xf>
    <xf numFmtId="0" fontId="3" fillId="33" borderId="60" xfId="0" applyFont="1" applyFill="1" applyBorder="1" applyAlignment="1">
      <alignment horizontal="center" vertical="center" wrapText="1"/>
    </xf>
    <xf numFmtId="0" fontId="3" fillId="36" borderId="90" xfId="0" applyFont="1" applyFill="1" applyBorder="1" applyAlignment="1">
      <alignment horizontal="center" vertical="center"/>
    </xf>
    <xf numFmtId="0" fontId="0" fillId="44" borderId="91" xfId="0" applyFill="1" applyBorder="1" applyAlignment="1">
      <alignment/>
    </xf>
    <xf numFmtId="0" fontId="0" fillId="44" borderId="56" xfId="0" applyFill="1" applyBorder="1" applyAlignment="1">
      <alignment/>
    </xf>
    <xf numFmtId="0" fontId="0" fillId="44" borderId="40" xfId="0" applyFill="1" applyBorder="1" applyAlignment="1">
      <alignment/>
    </xf>
    <xf numFmtId="0" fontId="0" fillId="44" borderId="92" xfId="0" applyFill="1" applyBorder="1" applyAlignment="1">
      <alignment/>
    </xf>
    <xf numFmtId="0" fontId="0" fillId="44" borderId="93" xfId="0" applyFill="1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44" borderId="59" xfId="0" applyFill="1" applyBorder="1" applyAlignment="1">
      <alignment/>
    </xf>
    <xf numFmtId="0" fontId="0" fillId="44" borderId="99" xfId="0" applyFill="1" applyBorder="1" applyAlignment="1">
      <alignment/>
    </xf>
    <xf numFmtId="0" fontId="3" fillId="36" borderId="100" xfId="0" applyFont="1" applyFill="1" applyBorder="1" applyAlignment="1">
      <alignment horizontal="center" vertical="center" wrapText="1"/>
    </xf>
    <xf numFmtId="0" fontId="0" fillId="44" borderId="101" xfId="0" applyFill="1" applyBorder="1" applyAlignment="1">
      <alignment/>
    </xf>
    <xf numFmtId="0" fontId="0" fillId="37" borderId="11" xfId="61" applyFont="1" applyFill="1" applyBorder="1" applyAlignment="1">
      <alignment horizontal="center"/>
      <protection/>
    </xf>
    <xf numFmtId="0" fontId="0" fillId="37" borderId="60" xfId="61" applyFont="1" applyFill="1" applyBorder="1" applyAlignment="1">
      <alignment horizontal="center"/>
      <protection/>
    </xf>
    <xf numFmtId="0" fontId="4" fillId="0" borderId="10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5" fillId="0" borderId="104" xfId="62" applyFont="1" applyBorder="1" applyAlignment="1">
      <alignment horizontal="center" vertical="center"/>
      <protection/>
    </xf>
    <xf numFmtId="0" fontId="5" fillId="0" borderId="72" xfId="62" applyFont="1" applyBorder="1" applyAlignment="1">
      <alignment horizontal="center" vertical="center"/>
      <protection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73" xfId="62" applyFont="1" applyBorder="1" applyAlignment="1">
      <alignment horizontal="center" vertical="center" wrapText="1"/>
      <protection/>
    </xf>
    <xf numFmtId="0" fontId="5" fillId="0" borderId="73" xfId="0" applyFont="1" applyBorder="1" applyAlignment="1">
      <alignment horizontal="center" vertical="center" wrapText="1"/>
    </xf>
    <xf numFmtId="0" fontId="4" fillId="0" borderId="10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4" fillId="0" borderId="108" xfId="62" applyFont="1" applyBorder="1" applyAlignment="1">
      <alignment horizontal="center" vertical="center"/>
      <protection/>
    </xf>
    <xf numFmtId="0" fontId="4" fillId="0" borderId="62" xfId="62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0" borderId="109" xfId="62" applyFont="1" applyBorder="1" applyAlignment="1" applyProtection="1">
      <alignment horizontal="distributed" vertical="center"/>
      <protection locked="0"/>
    </xf>
    <xf numFmtId="0" fontId="0" fillId="0" borderId="81" xfId="0" applyBorder="1" applyAlignment="1">
      <alignment horizontal="distributed" vertical="center"/>
    </xf>
    <xf numFmtId="0" fontId="0" fillId="0" borderId="110" xfId="62" applyFont="1" applyBorder="1" applyAlignment="1" applyProtection="1">
      <alignment horizontal="distributed" vertical="center"/>
      <protection locked="0"/>
    </xf>
    <xf numFmtId="0" fontId="0" fillId="0" borderId="85" xfId="0" applyBorder="1" applyAlignment="1">
      <alignment horizontal="distributed" vertical="center"/>
    </xf>
    <xf numFmtId="0" fontId="0" fillId="0" borderId="111" xfId="62" applyFont="1" applyBorder="1" applyAlignment="1" applyProtection="1">
      <alignment horizontal="distributed" vertical="center"/>
      <protection locked="0"/>
    </xf>
    <xf numFmtId="0" fontId="0" fillId="0" borderId="88" xfId="0" applyBorder="1" applyAlignment="1">
      <alignment horizontal="distributed" vertical="center"/>
    </xf>
    <xf numFmtId="0" fontId="4" fillId="0" borderId="72" xfId="62" applyFont="1" applyBorder="1" applyAlignment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44" xfId="62" applyFont="1" applyBorder="1" applyAlignment="1">
      <alignment horizontal="center" vertical="center" wrapText="1"/>
      <protection/>
    </xf>
    <xf numFmtId="0" fontId="4" fillId="0" borderId="45" xfId="62" applyFont="1" applyBorder="1" applyAlignment="1">
      <alignment horizontal="center" vertical="center" wrapText="1"/>
      <protection/>
    </xf>
    <xf numFmtId="0" fontId="4" fillId="0" borderId="47" xfId="62" applyFont="1" applyBorder="1" applyAlignment="1">
      <alignment horizontal="center" vertical="center" wrapText="1"/>
      <protection/>
    </xf>
    <xf numFmtId="0" fontId="0" fillId="0" borderId="112" xfId="62" applyNumberFormat="1" applyFont="1" applyBorder="1" applyAlignment="1">
      <alignment horizontal="distributed" vertical="center"/>
      <protection/>
    </xf>
    <xf numFmtId="0" fontId="0" fillId="0" borderId="58" xfId="62" applyNumberFormat="1" applyFont="1" applyBorder="1" applyAlignment="1">
      <alignment horizontal="distributed" vertical="center"/>
      <protection/>
    </xf>
    <xf numFmtId="0" fontId="5" fillId="0" borderId="113" xfId="62" applyFont="1" applyBorder="1" applyAlignment="1">
      <alignment horizontal="center" vertical="center" wrapText="1"/>
      <protection/>
    </xf>
    <xf numFmtId="0" fontId="5" fillId="0" borderId="105" xfId="62" applyFont="1" applyBorder="1" applyAlignment="1">
      <alignment horizontal="center" vertical="center" wrapText="1"/>
      <protection/>
    </xf>
    <xf numFmtId="0" fontId="4" fillId="0" borderId="68" xfId="62" applyFont="1" applyFill="1" applyBorder="1" applyAlignment="1">
      <alignment horizontal="center" vertical="center"/>
      <protection/>
    </xf>
    <xf numFmtId="0" fontId="4" fillId="0" borderId="64" xfId="62" applyFont="1" applyFill="1" applyBorder="1" applyAlignment="1">
      <alignment horizontal="center" vertical="center"/>
      <protection/>
    </xf>
    <xf numFmtId="0" fontId="4" fillId="0" borderId="10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1" fillId="45" borderId="114" xfId="0" applyFont="1" applyFill="1" applyBorder="1" applyAlignment="1">
      <alignment horizontal="center"/>
    </xf>
    <xf numFmtId="0" fontId="0" fillId="45" borderId="115" xfId="0" applyFill="1" applyBorder="1" applyAlignment="1">
      <alignment horizontal="center"/>
    </xf>
    <xf numFmtId="0" fontId="0" fillId="45" borderId="116" xfId="0" applyFill="1" applyBorder="1" applyAlignment="1">
      <alignment horizontal="center"/>
    </xf>
    <xf numFmtId="0" fontId="11" fillId="45" borderId="115" xfId="0" applyFont="1" applyFill="1" applyBorder="1" applyAlignment="1">
      <alignment horizontal="center"/>
    </xf>
    <xf numFmtId="0" fontId="3" fillId="46" borderId="114" xfId="0" applyFont="1" applyFill="1" applyBorder="1" applyAlignment="1">
      <alignment horizontal="center" vertical="center" wrapText="1"/>
    </xf>
    <xf numFmtId="0" fontId="3" fillId="46" borderId="115" xfId="0" applyFont="1" applyFill="1" applyBorder="1" applyAlignment="1">
      <alignment horizontal="center" vertical="center" wrapText="1"/>
    </xf>
    <xf numFmtId="0" fontId="3" fillId="46" borderId="116" xfId="0" applyFont="1" applyFill="1" applyBorder="1" applyAlignment="1">
      <alignment horizontal="center" vertical="center" wrapText="1"/>
    </xf>
    <xf numFmtId="0" fontId="3" fillId="47" borderId="114" xfId="0" applyFont="1" applyFill="1" applyBorder="1" applyAlignment="1">
      <alignment horizontal="center" vertical="center" wrapText="1"/>
    </xf>
    <xf numFmtId="0" fontId="3" fillId="47" borderId="115" xfId="0" applyFont="1" applyFill="1" applyBorder="1" applyAlignment="1">
      <alignment horizontal="center" vertical="center" wrapText="1"/>
    </xf>
    <xf numFmtId="0" fontId="3" fillId="47" borderId="116" xfId="0" applyFont="1" applyFill="1" applyBorder="1" applyAlignment="1">
      <alignment horizontal="center" vertical="center" wrapText="1"/>
    </xf>
    <xf numFmtId="0" fontId="3" fillId="13" borderId="114" xfId="0" applyFont="1" applyFill="1" applyBorder="1" applyAlignment="1">
      <alignment horizontal="center" vertical="center" wrapText="1"/>
    </xf>
    <xf numFmtId="0" fontId="3" fillId="13" borderId="115" xfId="0" applyFont="1" applyFill="1" applyBorder="1" applyAlignment="1">
      <alignment horizontal="center" vertical="center" wrapText="1"/>
    </xf>
    <xf numFmtId="0" fontId="3" fillId="13" borderId="116" xfId="0" applyFont="1" applyFill="1" applyBorder="1" applyAlignment="1">
      <alignment horizontal="center" vertical="center" wrapText="1"/>
    </xf>
    <xf numFmtId="0" fontId="3" fillId="48" borderId="114" xfId="0" applyFont="1" applyFill="1" applyBorder="1" applyAlignment="1">
      <alignment horizontal="center" vertical="center" wrapText="1"/>
    </xf>
    <xf numFmtId="0" fontId="3" fillId="48" borderId="115" xfId="0" applyFont="1" applyFill="1" applyBorder="1" applyAlignment="1">
      <alignment horizontal="center" vertical="center" wrapText="1"/>
    </xf>
    <xf numFmtId="0" fontId="3" fillId="48" borderId="1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39" borderId="57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（訂正版）セット一覧及びセット構成内容一覧" xfId="61"/>
    <cellStyle name="標準_【参考】医療材料入力フォーム最新案" xfId="62"/>
    <cellStyle name="標準_03材_02_整形他_平泉" xfId="63"/>
    <cellStyle name="標準_Book1" xfId="64"/>
    <cellStyle name="標準_Sheet1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134</xdr:row>
      <xdr:rowOff>0</xdr:rowOff>
    </xdr:from>
    <xdr:ext cx="1047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17545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1047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17545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1047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0" y="17545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10477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0" y="175450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0</xdr:colOff>
      <xdr:row>0</xdr:row>
      <xdr:rowOff>352425</xdr:rowOff>
    </xdr:from>
    <xdr:ext cx="142875" cy="885825"/>
    <xdr:sp fLocksText="0">
      <xdr:nvSpPr>
        <xdr:cNvPr id="1" name="Text Box 1"/>
        <xdr:cNvSpPr txBox="1">
          <a:spLocks noChangeArrowheads="1"/>
        </xdr:cNvSpPr>
      </xdr:nvSpPr>
      <xdr:spPr>
        <a:xfrm>
          <a:off x="11791950" y="352425"/>
          <a:ext cx="1428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0</xdr:row>
      <xdr:rowOff>352425</xdr:rowOff>
    </xdr:from>
    <xdr:ext cx="142875" cy="885825"/>
    <xdr:sp fLocksText="0">
      <xdr:nvSpPr>
        <xdr:cNvPr id="2" name="Text Box 2"/>
        <xdr:cNvSpPr txBox="1">
          <a:spLocks noChangeArrowheads="1"/>
        </xdr:cNvSpPr>
      </xdr:nvSpPr>
      <xdr:spPr>
        <a:xfrm>
          <a:off x="11791950" y="352425"/>
          <a:ext cx="1428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0</xdr:row>
      <xdr:rowOff>352425</xdr:rowOff>
    </xdr:from>
    <xdr:ext cx="142875" cy="885825"/>
    <xdr:sp fLocksText="0">
      <xdr:nvSpPr>
        <xdr:cNvPr id="3" name="Text Box 3"/>
        <xdr:cNvSpPr txBox="1">
          <a:spLocks noChangeArrowheads="1"/>
        </xdr:cNvSpPr>
      </xdr:nvSpPr>
      <xdr:spPr>
        <a:xfrm>
          <a:off x="11791950" y="352425"/>
          <a:ext cx="1428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0</xdr:row>
      <xdr:rowOff>352425</xdr:rowOff>
    </xdr:from>
    <xdr:ext cx="142875" cy="885825"/>
    <xdr:sp fLocksText="0">
      <xdr:nvSpPr>
        <xdr:cNvPr id="4" name="Text Box 5"/>
        <xdr:cNvSpPr txBox="1">
          <a:spLocks noChangeArrowheads="1"/>
        </xdr:cNvSpPr>
      </xdr:nvSpPr>
      <xdr:spPr>
        <a:xfrm>
          <a:off x="11791950" y="352425"/>
          <a:ext cx="1428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0</xdr:colOff>
      <xdr:row>0</xdr:row>
      <xdr:rowOff>352425</xdr:rowOff>
    </xdr:from>
    <xdr:ext cx="142875" cy="885825"/>
    <xdr:sp fLocksText="0">
      <xdr:nvSpPr>
        <xdr:cNvPr id="5" name="Text Box 6"/>
        <xdr:cNvSpPr txBox="1">
          <a:spLocks noChangeArrowheads="1"/>
        </xdr:cNvSpPr>
      </xdr:nvSpPr>
      <xdr:spPr>
        <a:xfrm>
          <a:off x="11791950" y="352425"/>
          <a:ext cx="1428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115</xdr:col>
      <xdr:colOff>0</xdr:colOff>
      <xdr:row>1</xdr:row>
      <xdr:rowOff>257175</xdr:rowOff>
    </xdr:from>
    <xdr:ext cx="142875" cy="819150"/>
    <xdr:sp fLocksText="0">
      <xdr:nvSpPr>
        <xdr:cNvPr id="1" name="Text Box 36"/>
        <xdr:cNvSpPr txBox="1">
          <a:spLocks noChangeArrowheads="1"/>
        </xdr:cNvSpPr>
      </xdr:nvSpPr>
      <xdr:spPr>
        <a:xfrm>
          <a:off x="61017150" y="447675"/>
          <a:ext cx="1428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115</xdr:col>
      <xdr:colOff>0</xdr:colOff>
      <xdr:row>1</xdr:row>
      <xdr:rowOff>257175</xdr:rowOff>
    </xdr:from>
    <xdr:ext cx="142875" cy="819150"/>
    <xdr:sp fLocksText="0">
      <xdr:nvSpPr>
        <xdr:cNvPr id="2" name="Text Box 37"/>
        <xdr:cNvSpPr txBox="1">
          <a:spLocks noChangeArrowheads="1"/>
        </xdr:cNvSpPr>
      </xdr:nvSpPr>
      <xdr:spPr>
        <a:xfrm>
          <a:off x="61017150" y="447675"/>
          <a:ext cx="1428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115</xdr:col>
      <xdr:colOff>0</xdr:colOff>
      <xdr:row>1</xdr:row>
      <xdr:rowOff>257175</xdr:rowOff>
    </xdr:from>
    <xdr:ext cx="142875" cy="819150"/>
    <xdr:sp fLocksText="0">
      <xdr:nvSpPr>
        <xdr:cNvPr id="3" name="Text Box 38"/>
        <xdr:cNvSpPr txBox="1">
          <a:spLocks noChangeArrowheads="1"/>
        </xdr:cNvSpPr>
      </xdr:nvSpPr>
      <xdr:spPr>
        <a:xfrm>
          <a:off x="61017150" y="447675"/>
          <a:ext cx="1428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115</xdr:col>
      <xdr:colOff>0</xdr:colOff>
      <xdr:row>1</xdr:row>
      <xdr:rowOff>257175</xdr:rowOff>
    </xdr:from>
    <xdr:ext cx="142875" cy="819150"/>
    <xdr:sp fLocksText="0">
      <xdr:nvSpPr>
        <xdr:cNvPr id="4" name="Text Box 40"/>
        <xdr:cNvSpPr txBox="1">
          <a:spLocks noChangeArrowheads="1"/>
        </xdr:cNvSpPr>
      </xdr:nvSpPr>
      <xdr:spPr>
        <a:xfrm>
          <a:off x="61017150" y="447675"/>
          <a:ext cx="1428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115</xdr:col>
      <xdr:colOff>0</xdr:colOff>
      <xdr:row>1</xdr:row>
      <xdr:rowOff>257175</xdr:rowOff>
    </xdr:from>
    <xdr:ext cx="142875" cy="819150"/>
    <xdr:sp fLocksText="0">
      <xdr:nvSpPr>
        <xdr:cNvPr id="5" name="Text Box 41"/>
        <xdr:cNvSpPr txBox="1">
          <a:spLocks noChangeArrowheads="1"/>
        </xdr:cNvSpPr>
      </xdr:nvSpPr>
      <xdr:spPr>
        <a:xfrm>
          <a:off x="61017150" y="447675"/>
          <a:ext cx="1428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kuda\AppData\Local\Microsoft\Windows\Temporary%20Internet%20Files\Content.IE5\M4LB7ZX0\8&#29256;&#29992;\&#21307;&#30274;&#26448;&#26009;&#20316;&#26989;&#20381;&#38972;\03_&#22238;&#31572;\1_&#20445;&#31649;&#29992;\03_&#25163;&#34899;&#12467;&#12540;&#12489;&#12486;&#12540;&#12502;&#12523;_&#21307;&#30274;&#26448;&#26009;&#65297;&#20837;&#21147;&#29992;&#65288;&#22522;&#2641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kuda\AppData\Local\Microsoft\Windows\Temporary%20Internet%20Files\Content.IE5\M4LB7ZX0\8&#29256;&#29992;\&#21307;&#30274;&#26448;&#26009;&#20316;&#26989;&#20381;&#38972;\03_&#22238;&#31572;\2_&#20316;&#26989;&#29992;\&#12501;&#12449;&#12452;&#12523;&#21517;&#12388;&#12369;&#12383;&#12418;&#12398;\03_&#25163;&#34899;&#12467;&#12540;&#12489;&#12486;&#12540;&#12502;&#12523;_&#21307;&#30274;&#26448;&#26009;&#65297;&#20837;&#21147;&#29992;&#65288;&#12414;&#12392;&#12417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kuda\AppData\Local\Microsoft\Windows\Temporary%20Internet%20Files\Content.IE5\M4LB7ZX0\&#21508;&#23398;&#20250;&#22238;&#31572;\&#21508;&#23398;&#20250;&#22238;&#31572;(&#26032;)\(&#26032;)&#21307;&#30274;&#26448;&#26009;2_6_&#32819;&#40763;&#931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kuda\AppData\Local\Microsoft\Windows\Temporary%20Internet%20Files\Content.IE5\M4LB7ZX0\&#21307;&#30274;&#26448;&#26009;2(&#26032;&#35215;&#30331;&#37682;)&#12486;&#1247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このファイルについて"/>
      <sheetName val="依頼概要"/>
      <sheetName val="入力マニュアル"/>
      <sheetName val="交換の考え方"/>
      <sheetName val="使用セット"/>
      <sheetName val="手術コードテーブル_医療材料１用"/>
      <sheetName val="リスト"/>
    </sheetNames>
    <sheetDataSet>
      <sheetData sheetId="6">
        <row r="1">
          <cell r="C1">
            <v>0</v>
          </cell>
        </row>
        <row r="2">
          <cell r="A2" t="str">
            <v>確認済</v>
          </cell>
          <cell r="C2">
            <v>1</v>
          </cell>
          <cell r="D2" t="str">
            <v>外科_基本</v>
          </cell>
        </row>
        <row r="3">
          <cell r="A3" t="str">
            <v>確認中</v>
          </cell>
          <cell r="C3">
            <v>2</v>
          </cell>
          <cell r="D3" t="str">
            <v>体表_1</v>
          </cell>
        </row>
        <row r="4">
          <cell r="C4">
            <v>3</v>
          </cell>
          <cell r="D4" t="str">
            <v>体表_2</v>
          </cell>
        </row>
        <row r="5">
          <cell r="C5">
            <v>4</v>
          </cell>
          <cell r="D5" t="str">
            <v>四肢脊椎_1</v>
          </cell>
        </row>
        <row r="6">
          <cell r="C6">
            <v>5</v>
          </cell>
          <cell r="D6" t="str">
            <v>四肢脊椎_2</v>
          </cell>
        </row>
        <row r="7">
          <cell r="C7">
            <v>6</v>
          </cell>
          <cell r="D7" t="str">
            <v>四肢脊椎_3</v>
          </cell>
        </row>
        <row r="8">
          <cell r="C8">
            <v>7</v>
          </cell>
          <cell r="D8" t="str">
            <v>四肢脊椎_4</v>
          </cell>
        </row>
        <row r="9">
          <cell r="C9">
            <v>8</v>
          </cell>
          <cell r="D9" t="str">
            <v>四肢脊椎_5</v>
          </cell>
        </row>
        <row r="10">
          <cell r="C10">
            <v>9</v>
          </cell>
          <cell r="D10" t="str">
            <v>四肢脊椎_6</v>
          </cell>
        </row>
        <row r="11">
          <cell r="C11">
            <v>10</v>
          </cell>
          <cell r="D11" t="str">
            <v>四肢脊椎_7</v>
          </cell>
        </row>
        <row r="12">
          <cell r="D12" t="str">
            <v>四肢脊椎_8</v>
          </cell>
        </row>
        <row r="13">
          <cell r="D13" t="str">
            <v>頭_1</v>
          </cell>
        </row>
        <row r="14">
          <cell r="D14" t="str">
            <v>頭_2</v>
          </cell>
        </row>
        <row r="15">
          <cell r="D15" t="str">
            <v>眼科基本</v>
          </cell>
        </row>
        <row r="16">
          <cell r="D16" t="str">
            <v>小切開縫合</v>
          </cell>
        </row>
        <row r="17">
          <cell r="D17" t="str">
            <v>頭頚部_1</v>
          </cell>
        </row>
        <row r="18">
          <cell r="D18" t="str">
            <v>頭頚部_2</v>
          </cell>
        </row>
        <row r="19">
          <cell r="D19" t="str">
            <v>頭頚部_3</v>
          </cell>
        </row>
        <row r="20">
          <cell r="D20" t="str">
            <v>頭頚部_4</v>
          </cell>
        </row>
        <row r="21">
          <cell r="D21" t="str">
            <v>頭頚部_5</v>
          </cell>
        </row>
        <row r="22">
          <cell r="D22" t="str">
            <v>頭頚部_6</v>
          </cell>
        </row>
        <row r="23">
          <cell r="D23" t="str">
            <v>胸部_1</v>
          </cell>
        </row>
        <row r="24">
          <cell r="D24" t="str">
            <v>胸部_2</v>
          </cell>
        </row>
        <row r="25">
          <cell r="D25" t="str">
            <v>胸部_3</v>
          </cell>
        </row>
        <row r="26">
          <cell r="D26" t="str">
            <v>胸部_4</v>
          </cell>
        </row>
        <row r="27">
          <cell r="D27" t="str">
            <v>腹_1</v>
          </cell>
        </row>
        <row r="28">
          <cell r="D28" t="str">
            <v>腹_2</v>
          </cell>
        </row>
        <row r="29">
          <cell r="D29" t="str">
            <v>腹_3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このファイルについて"/>
      <sheetName val="依頼概要"/>
      <sheetName val="入力マニュアル"/>
      <sheetName val="交換の考え方"/>
      <sheetName val="使用セット"/>
      <sheetName val="手術コードテーブル_医療材料１用"/>
      <sheetName val="リスト"/>
    </sheetNames>
    <sheetDataSet>
      <sheetData sheetId="6">
        <row r="1">
          <cell r="C1">
            <v>0</v>
          </cell>
        </row>
        <row r="2">
          <cell r="A2" t="str">
            <v>確認済</v>
          </cell>
          <cell r="C2">
            <v>1</v>
          </cell>
        </row>
        <row r="3">
          <cell r="A3" t="str">
            <v>確認中</v>
          </cell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調査内容・入力"/>
      <sheetName val="注意事項"/>
      <sheetName val="セット一覧"/>
      <sheetName val="閲覧フォーム"/>
      <sheetName val="⑦調査症例数"/>
      <sheetName val="①１（基本ｷｯﾄ）"/>
      <sheetName val="②2-a(償還されている製品)"/>
      <sheetName val="③2-b(一部償還)"/>
      <sheetName val="④2-c(償還されていない)"/>
      <sheetName val="⑤2-c(特殊縫合糸)"/>
      <sheetName val="⑥薬剤ﾘｽﾄ"/>
      <sheetName val="⑨データシート(2-a､2-b)"/>
      <sheetName val="⑩参考(2-c)"/>
    </sheetNames>
    <sheetDataSet>
      <sheetData sheetId="0">
        <row r="7">
          <cell r="A7" t="str">
            <v>入力あり</v>
          </cell>
        </row>
        <row r="8">
          <cell r="A8" t="str">
            <v>入力なし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セット一覧"/>
      <sheetName val="入力方法"/>
      <sheetName val="閲覧フォーム"/>
      <sheetName val="調査症例数"/>
      <sheetName val="１（基本ｷｯﾄ）"/>
      <sheetName val="2-a(償還されている製品)"/>
      <sheetName val="2-b(一部償還)"/>
      <sheetName val="2-c(償還されていない)"/>
      <sheetName val="2-c(特殊縫合糸)"/>
      <sheetName val="薬剤ﾘｽﾄ"/>
      <sheetName val="データシート(2-a､2-b)"/>
      <sheetName val="参考(2-c)"/>
    </sheetNames>
    <sheetDataSet>
      <sheetData sheetId="4">
        <row r="1">
          <cell r="A1" t="str">
            <v>No</v>
          </cell>
          <cell r="B1" t="str">
            <v>主学会</v>
          </cell>
          <cell r="C1" t="str">
            <v>主学会
コード</v>
          </cell>
          <cell r="D1" t="str">
            <v>ﾜｰｷﾝｸﾞｸﾞﾙｰﾌﾟ領域担当学会</v>
          </cell>
          <cell r="E1" t="str">
            <v>試案No</v>
          </cell>
          <cell r="F1" t="str">
            <v>臓器</v>
          </cell>
          <cell r="G1" t="str">
            <v>行為</v>
          </cell>
          <cell r="H1" t="str">
            <v>個別手術番号</v>
          </cell>
          <cell r="I1" t="str">
            <v>要素手術番号</v>
          </cell>
          <cell r="J1" t="str">
            <v>手術コード区分</v>
          </cell>
          <cell r="K1" t="str">
            <v>試案手術名</v>
          </cell>
          <cell r="L1" t="str">
            <v>技術度</v>
          </cell>
          <cell r="M1" t="str">
            <v>協力医師</v>
          </cell>
          <cell r="N1" t="str">
            <v>医師数（協力医師+執刀医）(a)</v>
          </cell>
          <cell r="O1" t="str">
            <v>清潔看護師数(b)</v>
          </cell>
          <cell r="P1" t="str">
            <v>清潔技師数(c）</v>
          </cell>
          <cell r="Q1" t="str">
            <v>ガウン・手袋
手洗い人数
(a+b+c）
自動計算（S）</v>
          </cell>
          <cell r="R1" t="str">
            <v>ガウン手袋セット種類</v>
          </cell>
          <cell r="S1" t="str">
            <v>体位変換によるガウン・手袋　手洗い交代回数（T)</v>
          </cell>
          <cell r="T1" t="str">
            <v>時間</v>
          </cell>
          <cell r="U1" t="str">
            <v>長時間によるガウン・手袋　手洗い交代回数（U)</v>
          </cell>
          <cell r="V1" t="str">
            <v>ガウン手袋合計セット数量合計
（S×（T+U））
(自動計算）(V）</v>
          </cell>
          <cell r="W1" t="str">
            <v>使用セット名称
（1個目）</v>
          </cell>
          <cell r="X1" t="str">
            <v>使用セット名称
（２個目）</v>
          </cell>
          <cell r="Y1" t="str">
            <v>使用セット名称
（３個目）</v>
          </cell>
          <cell r="Z1" t="str">
            <v>
入力チェック</v>
          </cell>
          <cell r="AA1" t="str">
            <v>備考</v>
          </cell>
          <cell r="AB1" t="str">
            <v>連絡事項（委員会へ）</v>
          </cell>
        </row>
        <row r="2">
          <cell r="A2">
            <v>1</v>
          </cell>
          <cell r="Q2">
            <v>0</v>
          </cell>
          <cell r="V2">
            <v>0</v>
          </cell>
          <cell r="Z2" t="str">
            <v>確認済</v>
          </cell>
        </row>
        <row r="3">
          <cell r="A3">
            <v>2</v>
          </cell>
          <cell r="Q3">
            <v>0</v>
          </cell>
          <cell r="V3">
            <v>0</v>
          </cell>
          <cell r="Z3" t="str">
            <v>確認済</v>
          </cell>
        </row>
        <row r="4">
          <cell r="A4">
            <v>3</v>
          </cell>
          <cell r="Q4">
            <v>0</v>
          </cell>
          <cell r="V4">
            <v>0</v>
          </cell>
          <cell r="Z4" t="str">
            <v>確認済</v>
          </cell>
        </row>
        <row r="5">
          <cell r="A5">
            <v>4</v>
          </cell>
          <cell r="Q5">
            <v>0</v>
          </cell>
          <cell r="V5">
            <v>0</v>
          </cell>
          <cell r="Z5" t="str">
            <v>確認済</v>
          </cell>
        </row>
        <row r="6">
          <cell r="A6">
            <v>5</v>
          </cell>
          <cell r="Q6">
            <v>0</v>
          </cell>
          <cell r="V6">
            <v>0</v>
          </cell>
          <cell r="Z6" t="str">
            <v>確認済</v>
          </cell>
        </row>
        <row r="7">
          <cell r="A7">
            <v>6</v>
          </cell>
          <cell r="Q7">
            <v>0</v>
          </cell>
          <cell r="V7">
            <v>0</v>
          </cell>
          <cell r="Z7" t="str">
            <v>確認済</v>
          </cell>
        </row>
        <row r="8">
          <cell r="A8">
            <v>7</v>
          </cell>
          <cell r="Q8">
            <v>0</v>
          </cell>
          <cell r="V8">
            <v>0</v>
          </cell>
          <cell r="Z8" t="str">
            <v>確認済</v>
          </cell>
        </row>
        <row r="9">
          <cell r="A9">
            <v>8</v>
          </cell>
          <cell r="Q9">
            <v>0</v>
          </cell>
          <cell r="V9">
            <v>0</v>
          </cell>
          <cell r="Z9" t="str">
            <v>確認済</v>
          </cell>
        </row>
        <row r="10">
          <cell r="A10">
            <v>9</v>
          </cell>
          <cell r="Q10">
            <v>0</v>
          </cell>
          <cell r="V10">
            <v>0</v>
          </cell>
          <cell r="Z10" t="str">
            <v>確認済</v>
          </cell>
        </row>
        <row r="11">
          <cell r="A11">
            <v>10</v>
          </cell>
          <cell r="Q11">
            <v>0</v>
          </cell>
          <cell r="V11">
            <v>0</v>
          </cell>
          <cell r="Z11" t="str">
            <v>確認済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="85" zoomScaleNormal="85" zoomScaleSheetLayoutView="100" zoomScalePageLayoutView="0" workbookViewId="0" topLeftCell="A1">
      <selection activeCell="E24" sqref="E24"/>
    </sheetView>
  </sheetViews>
  <sheetFormatPr defaultColWidth="16.125" defaultRowHeight="13.5"/>
  <cols>
    <col min="1" max="1" width="4.50390625" style="56" customWidth="1"/>
    <col min="2" max="2" width="12.875" style="56" customWidth="1"/>
    <col min="3" max="3" width="16.125" style="57" customWidth="1"/>
    <col min="4" max="4" width="5.875" style="56" bestFit="1" customWidth="1"/>
    <col min="5" max="16384" width="16.125" style="56" customWidth="1"/>
  </cols>
  <sheetData>
    <row r="1" spans="2:8" ht="13.5">
      <c r="B1" s="58" t="s">
        <v>50</v>
      </c>
      <c r="C1" s="61" t="s">
        <v>51</v>
      </c>
      <c r="E1" s="275" t="s">
        <v>1299</v>
      </c>
      <c r="F1" s="276"/>
      <c r="H1" s="56" t="s">
        <v>508</v>
      </c>
    </row>
    <row r="2" spans="2:8" ht="13.5">
      <c r="B2" s="75" t="s">
        <v>682</v>
      </c>
      <c r="C2" s="60">
        <v>0</v>
      </c>
      <c r="E2" s="72" t="s">
        <v>596</v>
      </c>
      <c r="F2" s="74">
        <v>1500</v>
      </c>
      <c r="H2" s="56" t="s">
        <v>509</v>
      </c>
    </row>
    <row r="3" spans="1:8" ht="13.5">
      <c r="A3" s="56">
        <v>1</v>
      </c>
      <c r="B3" s="59" t="s">
        <v>294</v>
      </c>
      <c r="C3" s="60">
        <v>25050</v>
      </c>
      <c r="E3" s="72" t="s">
        <v>597</v>
      </c>
      <c r="F3" s="74">
        <v>1000</v>
      </c>
      <c r="H3" s="56" t="s">
        <v>743</v>
      </c>
    </row>
    <row r="4" spans="1:8" ht="13.5">
      <c r="A4" s="56">
        <v>2</v>
      </c>
      <c r="B4" s="59" t="s">
        <v>37</v>
      </c>
      <c r="C4" s="60">
        <v>11117</v>
      </c>
      <c r="E4" s="73" t="s">
        <v>598</v>
      </c>
      <c r="F4" s="71">
        <v>800</v>
      </c>
      <c r="H4" s="56" t="s">
        <v>149</v>
      </c>
    </row>
    <row r="5" spans="1:8" ht="13.5">
      <c r="A5" s="56">
        <v>3</v>
      </c>
      <c r="B5" s="59" t="s">
        <v>1111</v>
      </c>
      <c r="C5" s="60">
        <v>10706</v>
      </c>
      <c r="H5" s="56" t="s">
        <v>892</v>
      </c>
    </row>
    <row r="6" spans="1:8" ht="13.5">
      <c r="A6" s="56">
        <v>4</v>
      </c>
      <c r="B6" s="59" t="s">
        <v>39</v>
      </c>
      <c r="C6" s="60">
        <v>15204</v>
      </c>
      <c r="H6" s="56" t="s">
        <v>893</v>
      </c>
    </row>
    <row r="7" spans="1:3" ht="13.5">
      <c r="A7" s="56">
        <v>5</v>
      </c>
      <c r="B7" s="59" t="s">
        <v>1272</v>
      </c>
      <c r="C7" s="60">
        <v>29668</v>
      </c>
    </row>
    <row r="8" spans="1:3" ht="13.5">
      <c r="A8" s="56">
        <v>6</v>
      </c>
      <c r="B8" s="59" t="s">
        <v>943</v>
      </c>
      <c r="C8" s="60">
        <v>17803</v>
      </c>
    </row>
    <row r="9" spans="1:3" ht="13.5">
      <c r="A9" s="56">
        <v>7</v>
      </c>
      <c r="B9" s="59" t="s">
        <v>425</v>
      </c>
      <c r="C9" s="60">
        <v>27172</v>
      </c>
    </row>
    <row r="10" spans="1:8" ht="13.5">
      <c r="A10" s="56">
        <v>8</v>
      </c>
      <c r="B10" s="59" t="s">
        <v>1702</v>
      </c>
      <c r="C10" s="60">
        <v>28956</v>
      </c>
      <c r="H10" s="56" t="s">
        <v>905</v>
      </c>
    </row>
    <row r="11" spans="1:8" ht="13.5">
      <c r="A11" s="56">
        <v>9</v>
      </c>
      <c r="B11" s="59" t="s">
        <v>1243</v>
      </c>
      <c r="C11" s="60">
        <v>38755</v>
      </c>
      <c r="H11" s="56" t="s">
        <v>894</v>
      </c>
    </row>
    <row r="12" spans="1:3" ht="13.5">
      <c r="A12" s="56">
        <v>10</v>
      </c>
      <c r="B12" s="59" t="s">
        <v>1266</v>
      </c>
      <c r="C12" s="60">
        <v>22706</v>
      </c>
    </row>
    <row r="13" spans="1:3" ht="13.5">
      <c r="A13" s="56">
        <v>11</v>
      </c>
      <c r="B13" s="59" t="s">
        <v>395</v>
      </c>
      <c r="C13" s="60">
        <v>14809</v>
      </c>
    </row>
    <row r="14" spans="1:3" ht="13.5">
      <c r="A14" s="56">
        <v>12</v>
      </c>
      <c r="B14" s="59" t="s">
        <v>511</v>
      </c>
      <c r="C14" s="60">
        <v>74147</v>
      </c>
    </row>
    <row r="15" spans="1:3" ht="13.5">
      <c r="A15" s="56">
        <v>13</v>
      </c>
      <c r="B15" s="59" t="s">
        <v>512</v>
      </c>
      <c r="C15" s="60">
        <v>60182</v>
      </c>
    </row>
    <row r="16" spans="1:3" ht="13.5">
      <c r="A16" s="56">
        <v>14</v>
      </c>
      <c r="B16" s="59" t="s">
        <v>1770</v>
      </c>
      <c r="C16" s="60">
        <v>12084</v>
      </c>
    </row>
    <row r="17" spans="1:3" ht="13.5">
      <c r="A17" s="56">
        <v>15</v>
      </c>
      <c r="B17" s="59" t="s">
        <v>1352</v>
      </c>
      <c r="C17" s="60">
        <v>1734</v>
      </c>
    </row>
    <row r="18" spans="1:3" ht="13.5">
      <c r="A18" s="56">
        <v>16</v>
      </c>
      <c r="B18" s="59" t="s">
        <v>969</v>
      </c>
      <c r="C18" s="60">
        <v>17983</v>
      </c>
    </row>
    <row r="19" spans="1:3" ht="13.5">
      <c r="A19" s="56">
        <v>17</v>
      </c>
      <c r="B19" s="59" t="s">
        <v>412</v>
      </c>
      <c r="C19" s="60">
        <v>14014</v>
      </c>
    </row>
    <row r="20" spans="1:3" ht="13.5">
      <c r="A20" s="56">
        <v>18</v>
      </c>
      <c r="B20" s="59" t="s">
        <v>1363</v>
      </c>
      <c r="C20" s="60">
        <v>12641</v>
      </c>
    </row>
    <row r="21" spans="1:3" ht="13.5">
      <c r="A21" s="56">
        <v>19</v>
      </c>
      <c r="B21" s="59" t="s">
        <v>1134</v>
      </c>
      <c r="C21" s="60">
        <v>11622</v>
      </c>
    </row>
    <row r="22" spans="1:3" ht="13.5">
      <c r="A22" s="56">
        <v>20</v>
      </c>
      <c r="B22" s="59" t="s">
        <v>198</v>
      </c>
      <c r="C22" s="60">
        <v>31154</v>
      </c>
    </row>
    <row r="23" spans="1:3" ht="13.5">
      <c r="A23" s="56">
        <v>21</v>
      </c>
      <c r="B23" s="59" t="s">
        <v>197</v>
      </c>
      <c r="C23" s="60">
        <v>14553</v>
      </c>
    </row>
    <row r="24" spans="1:3" ht="13.5">
      <c r="A24" s="56">
        <v>22</v>
      </c>
      <c r="B24" s="59" t="s">
        <v>663</v>
      </c>
      <c r="C24" s="60">
        <v>51612</v>
      </c>
    </row>
    <row r="25" spans="1:3" ht="13.5">
      <c r="A25" s="56">
        <v>23</v>
      </c>
      <c r="B25" s="59" t="s">
        <v>1053</v>
      </c>
      <c r="C25" s="60">
        <v>57384</v>
      </c>
    </row>
    <row r="26" spans="1:3" ht="13.5">
      <c r="A26" s="56">
        <v>24</v>
      </c>
      <c r="B26" s="59" t="s">
        <v>862</v>
      </c>
      <c r="C26" s="60">
        <v>54244</v>
      </c>
    </row>
    <row r="27" spans="1:3" ht="13.5">
      <c r="A27" s="56">
        <v>25</v>
      </c>
      <c r="B27" s="59" t="s">
        <v>896</v>
      </c>
      <c r="C27" s="60">
        <v>40932</v>
      </c>
    </row>
    <row r="28" spans="1:3" ht="13.5">
      <c r="A28" s="56">
        <v>26</v>
      </c>
      <c r="B28" s="59" t="s">
        <v>909</v>
      </c>
      <c r="C28" s="60">
        <v>45299</v>
      </c>
    </row>
    <row r="29" spans="1:3" ht="13.5">
      <c r="A29" s="56">
        <v>27</v>
      </c>
      <c r="B29" s="59" t="s">
        <v>1395</v>
      </c>
      <c r="C29" s="60">
        <v>41024</v>
      </c>
    </row>
    <row r="30" spans="1:3" ht="13.5">
      <c r="A30" s="56">
        <v>28</v>
      </c>
      <c r="B30" s="62" t="s">
        <v>825</v>
      </c>
      <c r="C30" s="63">
        <v>57788</v>
      </c>
    </row>
  </sheetData>
  <sheetProtection/>
  <mergeCells count="1">
    <mergeCell ref="E1:F1"/>
  </mergeCells>
  <printOptions/>
  <pageMargins left="0.5905511811023623" right="0.3937007874015748" top="0.5905511811023623" bottom="0.3937007874015748" header="0.31496062992125984" footer="0.5118110236220472"/>
  <pageSetup horizontalDpi="600" verticalDpi="600" orientation="portrait" paperSize="9" scale="68"/>
  <headerFooter alignWithMargins="0">
    <oddHeader>&amp;L&amp;12『医療材料１』セット構成内容一覧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30"/>
  <sheetViews>
    <sheetView showGridLines="0" zoomScaleSheetLayoutView="75" zoomScalePageLayoutView="0" workbookViewId="0" topLeftCell="B1">
      <pane ySplit="4" topLeftCell="A89" activePane="bottomLeft" state="frozen"/>
      <selection pane="topLeft" activeCell="B1" sqref="B1"/>
      <selection pane="bottomLeft" activeCell="P94" sqref="P94"/>
    </sheetView>
  </sheetViews>
  <sheetFormatPr defaultColWidth="8.875" defaultRowHeight="15" customHeight="1"/>
  <cols>
    <col min="1" max="1" width="2.50390625" style="23" hidden="1" customWidth="1"/>
    <col min="2" max="7" width="7.125" style="23" customWidth="1"/>
    <col min="8" max="8" width="5.625" style="23" customWidth="1"/>
    <col min="9" max="9" width="6.625" style="23" customWidth="1"/>
    <col min="10" max="12" width="5.625" style="23" customWidth="1"/>
    <col min="13" max="13" width="7.625" style="23" customWidth="1"/>
    <col min="14" max="14" width="9.625" style="23" customWidth="1"/>
    <col min="15" max="15" width="6.625" style="23" customWidth="1"/>
    <col min="16" max="16" width="11.625" style="25" customWidth="1"/>
    <col min="17" max="25" width="8.875" style="23" customWidth="1"/>
    <col min="26" max="16384" width="8.875" style="23" customWidth="1"/>
  </cols>
  <sheetData>
    <row r="1" spans="2:6" ht="15" customHeight="1" thickBot="1">
      <c r="B1" s="241" t="s">
        <v>1694</v>
      </c>
      <c r="C1" s="199" t="str">
        <f>IF(ISNUMBER($B$1),"","←医療材料のｼｰﾄ左端A列の№を入力して下さい。")</f>
        <v>←医療材料のｼｰﾄ左端A列の№を入力して下さい。</v>
      </c>
      <c r="D1" s="199"/>
      <c r="E1" s="76"/>
      <c r="F1" s="76"/>
    </row>
    <row r="2" spans="2:21" s="20" customFormat="1" ht="16.5" customHeight="1">
      <c r="B2" s="190" t="e">
        <f>IF($B$1="","","手術名称： "&amp;VLOOKUP($B$1,#REF!,11,0))</f>
        <v>#REF!</v>
      </c>
      <c r="C2" s="64"/>
      <c r="D2" s="64"/>
      <c r="E2" s="68"/>
      <c r="F2" s="68"/>
      <c r="G2" s="64"/>
      <c r="H2" s="114"/>
      <c r="I2" s="67"/>
      <c r="J2" s="110"/>
      <c r="K2" s="110"/>
      <c r="L2" s="19"/>
      <c r="M2" s="298" t="s">
        <v>744</v>
      </c>
      <c r="N2" s="299"/>
      <c r="O2" s="200"/>
      <c r="P2" s="201" t="e">
        <f>IF($B$1="","",VLOOKUP($B$1,#REF!,3,0))</f>
        <v>#REF!</v>
      </c>
      <c r="S2" s="23"/>
      <c r="T2" s="23"/>
      <c r="U2" s="23"/>
    </row>
    <row r="3" spans="2:16" s="20" customFormat="1" ht="15" customHeight="1">
      <c r="B3" s="202" t="s">
        <v>745</v>
      </c>
      <c r="C3" s="224" t="e">
        <f>IF($B$1="","",VLOOKUP($B$1,#REF!,6,0))</f>
        <v>#REF!</v>
      </c>
      <c r="D3" s="203" t="s">
        <v>746</v>
      </c>
      <c r="E3" s="224" t="e">
        <f>IF($B$1="","",VLOOKUP($B$1,#REF!,7,0))</f>
        <v>#REF!</v>
      </c>
      <c r="F3" s="65"/>
      <c r="G3" s="69" t="s">
        <v>1115</v>
      </c>
      <c r="H3" s="115" t="e">
        <f>IF($B$1="","",VLOOKUP($B$1,#REF!,5,0))</f>
        <v>#REF!</v>
      </c>
      <c r="I3" s="204"/>
      <c r="J3" s="111"/>
      <c r="K3" s="111"/>
      <c r="L3" s="19"/>
      <c r="M3" s="300" t="s">
        <v>1116</v>
      </c>
      <c r="N3" s="301"/>
      <c r="O3" s="205"/>
      <c r="P3" s="206" t="e">
        <f>IF($B$1="","",VLOOKUP($B$1,#REF!,2,0))</f>
        <v>#REF!</v>
      </c>
    </row>
    <row r="4" spans="2:16" s="20" customFormat="1" ht="15" customHeight="1" thickBot="1">
      <c r="B4" s="309" t="s">
        <v>747</v>
      </c>
      <c r="C4" s="310"/>
      <c r="D4" s="207">
        <f>IF($B$1="","",VLOOKUP($B$1,'⑦調査症例数'!$A$1:$AS$449,45,0))</f>
        <v>0</v>
      </c>
      <c r="E4" s="208" t="str">
        <f>IF($B$1="","",VLOOKUP($B$1,'⑦調査症例数'!$A$1:$AS$449,42,0))</f>
        <v>( 類推 )</v>
      </c>
      <c r="F4" s="207"/>
      <c r="G4" s="66"/>
      <c r="H4" s="116"/>
      <c r="I4" s="209">
        <f>IF($B$1="","",IF(VLOOKUP($B$1,'⑦調査症例数'!$A$1:$AS$449,36,0)="類推",VLOOKUP($B$1,'⑦調査症例数'!$A$1:$AS$449,44,0),IF(VLOOKUP($B$1,'⑦調査症例数'!$A$1:$AS$449,36,0)="準拠",VLOOKUP($B$1,'⑦調査症例数'!$A$1:$AS$449,43,0),"")))</f>
      </c>
      <c r="J4" s="112"/>
      <c r="K4" s="112"/>
      <c r="L4" s="54"/>
      <c r="M4" s="302" t="s">
        <v>748</v>
      </c>
      <c r="N4" s="303"/>
      <c r="O4" s="210"/>
      <c r="P4" s="211" t="str">
        <f>IF($B$1="","",VLOOKUP($B$1,'⑦調査症例数'!$A$1:$AQ$449,39,0))</f>
        <v>洞口敬</v>
      </c>
    </row>
    <row r="5" spans="12:22" s="20" customFormat="1" ht="12" customHeight="1">
      <c r="L5" s="21"/>
      <c r="N5" s="19"/>
      <c r="V5" s="23"/>
    </row>
    <row r="6" spans="2:25" ht="16.5" customHeight="1" thickBot="1">
      <c r="B6" s="22" t="s">
        <v>458</v>
      </c>
      <c r="C6" s="22"/>
      <c r="D6" s="22"/>
      <c r="E6" s="22"/>
      <c r="F6" s="22"/>
      <c r="N6" s="24"/>
      <c r="Q6" s="20"/>
      <c r="T6" s="20"/>
      <c r="W6" s="20"/>
      <c r="Y6" s="20"/>
    </row>
    <row r="7" spans="2:25" s="26" customFormat="1" ht="24.75" customHeight="1" thickBot="1">
      <c r="B7" s="288" t="s">
        <v>459</v>
      </c>
      <c r="C7" s="289"/>
      <c r="D7" s="289"/>
      <c r="E7" s="289"/>
      <c r="F7" s="289"/>
      <c r="G7" s="305"/>
      <c r="H7" s="305"/>
      <c r="I7" s="305"/>
      <c r="J7" s="305"/>
      <c r="K7" s="305"/>
      <c r="L7" s="305"/>
      <c r="M7" s="124"/>
      <c r="N7" s="145" t="s">
        <v>749</v>
      </c>
      <c r="O7" s="78" t="s">
        <v>460</v>
      </c>
      <c r="P7" s="77" t="s">
        <v>750</v>
      </c>
      <c r="S7" s="20"/>
      <c r="T7" s="20"/>
      <c r="U7" s="23"/>
      <c r="V7" s="23"/>
      <c r="W7" s="20"/>
      <c r="X7" s="20"/>
      <c r="Y7" s="20"/>
    </row>
    <row r="8" spans="1:16" s="26" customFormat="1" ht="14.25" customHeight="1">
      <c r="A8" s="26" t="str">
        <f>IF($B$1="","",$B$1)</f>
        <v>1474-2</v>
      </c>
      <c r="B8" s="91" t="e">
        <f>IF($A8="","",IF(OR(VLOOKUP($A8,#REF!,MATCH($B$126,#REF!,0),0)="",VLOOKUP($A8,#REF!,MATCH($B$126,#REF!,0),0)="なし"),"",VLOOKUP($A8,#REF!,MATCH($B$126,#REF!,0),0)))</f>
        <v>#REF!</v>
      </c>
      <c r="C8" s="141"/>
      <c r="D8" s="141"/>
      <c r="E8" s="92"/>
      <c r="F8" s="92"/>
      <c r="G8" s="306"/>
      <c r="H8" s="306"/>
      <c r="I8" s="113"/>
      <c r="J8" s="113"/>
      <c r="K8" s="113"/>
      <c r="L8" s="149"/>
      <c r="M8" s="152"/>
      <c r="N8" s="146" t="e">
        <f>IF(B8="","",IF(B8="なし","",VLOOKUP($B8,'セット一覧'!$B$1:$C$30,2,0)))</f>
        <v>#REF!</v>
      </c>
      <c r="O8" s="117" t="e">
        <f>IF($B8="","",IF(B8="なし","",1))</f>
        <v>#REF!</v>
      </c>
      <c r="P8" s="27" t="e">
        <f>IF($B8="","",$N8*$O8)</f>
        <v>#REF!</v>
      </c>
    </row>
    <row r="9" spans="1:16" s="26" customFormat="1" ht="14.25" customHeight="1">
      <c r="A9" s="26" t="str">
        <f>IF($B$1="","",$B$1)</f>
        <v>1474-2</v>
      </c>
      <c r="B9" s="90" t="e">
        <f>IF($A9="","",IF(OR(VLOOKUP($A9,#REF!,MATCH($G$126,#REF!,0),0)="",VLOOKUP($A9,#REF!,MATCH($G$126,#REF!,0),0)="なし"),"",VLOOKUP($A9,#REF!,MATCH($G$126,#REF!,0),0)))</f>
        <v>#REF!</v>
      </c>
      <c r="C9" s="212"/>
      <c r="D9" s="212"/>
      <c r="E9" s="93"/>
      <c r="F9" s="93"/>
      <c r="G9" s="307"/>
      <c r="H9" s="307"/>
      <c r="I9" s="96"/>
      <c r="J9" s="96"/>
      <c r="K9" s="96"/>
      <c r="L9" s="150"/>
      <c r="M9" s="153"/>
      <c r="N9" s="147" t="e">
        <f>IF(B9="","",VLOOKUP($B9,'セット一覧'!$B$1:$C$30,2,0))</f>
        <v>#REF!</v>
      </c>
      <c r="O9" s="118" t="e">
        <f>IF($B9="","",IF(B9="なし","",1))</f>
        <v>#REF!</v>
      </c>
      <c r="P9" s="28" t="e">
        <f>IF($B9="","",$N9*$O9)</f>
        <v>#REF!</v>
      </c>
    </row>
    <row r="10" spans="1:16" s="26" customFormat="1" ht="14.25" customHeight="1" thickBot="1">
      <c r="A10" s="26" t="str">
        <f>IF($B$1="","",$B$1)</f>
        <v>1474-2</v>
      </c>
      <c r="B10" s="94" t="e">
        <f>IF($A10="","",IF(OR(VLOOKUP($A10,#REF!,MATCH($L$126,#REF!,0),0)="",VLOOKUP($A10,#REF!,MATCH($L$126,#REF!,0),0)="なし"),"",VLOOKUP($A10,#REF!,MATCH($L$126,#REF!,0),0)))</f>
        <v>#REF!</v>
      </c>
      <c r="C10" s="213"/>
      <c r="D10" s="213"/>
      <c r="E10" s="95"/>
      <c r="F10" s="95"/>
      <c r="G10" s="308"/>
      <c r="H10" s="308"/>
      <c r="I10" s="97"/>
      <c r="J10" s="97"/>
      <c r="K10" s="97"/>
      <c r="L10" s="151"/>
      <c r="M10" s="154"/>
      <c r="N10" s="148" t="e">
        <f>IF(B10="","",VLOOKUP($B10,'セット一覧'!$B$1:$C$30,2,0))</f>
        <v>#REF!</v>
      </c>
      <c r="O10" s="119" t="e">
        <f>IF($B10="","",IF(B10="なし","",1))</f>
        <v>#REF!</v>
      </c>
      <c r="P10" s="29" t="e">
        <f>IF($B10="","",$N10*$O10)</f>
        <v>#REF!</v>
      </c>
    </row>
    <row r="11" spans="2:16" s="26" customFormat="1" ht="24.75" customHeight="1">
      <c r="B11" s="280" t="s">
        <v>562</v>
      </c>
      <c r="C11" s="281"/>
      <c r="D11" s="281"/>
      <c r="E11" s="282"/>
      <c r="F11" s="311" t="s">
        <v>563</v>
      </c>
      <c r="G11" s="312"/>
      <c r="H11" s="286" t="s">
        <v>564</v>
      </c>
      <c r="I11" s="286"/>
      <c r="J11" s="286" t="s">
        <v>565</v>
      </c>
      <c r="K11" s="286"/>
      <c r="L11" s="287" t="s">
        <v>566</v>
      </c>
      <c r="M11" s="287"/>
      <c r="N11" s="184" t="s">
        <v>466</v>
      </c>
      <c r="O11" s="185" t="s">
        <v>460</v>
      </c>
      <c r="P11" s="186" t="s">
        <v>750</v>
      </c>
    </row>
    <row r="12" spans="1:16" s="26" customFormat="1" ht="14.25" customHeight="1" thickBot="1">
      <c r="A12" s="26" t="str">
        <f>IF($B$1="","",$B$1)</f>
        <v>1474-2</v>
      </c>
      <c r="B12" s="283"/>
      <c r="C12" s="284"/>
      <c r="D12" s="284"/>
      <c r="E12" s="285"/>
      <c r="F12" s="214" t="e">
        <f>IF($A12="","",VLOOKUP($A12,#REF!,MATCH(M$126,#REF!,0)))</f>
        <v>#REF!</v>
      </c>
      <c r="G12" s="215" t="e">
        <f>IF(F12="","","人")</f>
        <v>#REF!</v>
      </c>
      <c r="H12" s="313" t="e">
        <f>IF($A12="","","ガウン"&amp;VLOOKUP($A12,#REF!,MATCH(N$126,#REF!,0)))</f>
        <v>#REF!</v>
      </c>
      <c r="I12" s="314" t="e">
        <f>IF($A12="","",VLOOKUP($A12,'[4]１（基本ｷｯﾄ）'!$A$1:$AB$11,MATCH(P$126,'[4]１（基本ｷｯﾄ）'!$A$1:$AB$1,0)))</f>
        <v>#N/A</v>
      </c>
      <c r="J12" s="188" t="e">
        <f>IF($A12="","",VLOOKUP($A12,#REF!,MATCH(K$126,#REF!,0)))</f>
        <v>#REF!</v>
      </c>
      <c r="K12" s="216" t="e">
        <f>IF(J12="","","回")</f>
        <v>#REF!</v>
      </c>
      <c r="L12" s="189" t="e">
        <f>IF($A12="","",VLOOKUP($A12,#REF!,MATCH(P$126,#REF!,0)))</f>
        <v>#REF!</v>
      </c>
      <c r="M12" s="216" t="e">
        <f>IF(L12="","","回")</f>
        <v>#REF!</v>
      </c>
      <c r="N12" s="187" t="e">
        <f>IF(H12="","",IF(H12="なし","",VLOOKUP($H12,'セット一覧'!$E$1:$F$4,2,0)))</f>
        <v>#REF!</v>
      </c>
      <c r="O12" s="120" t="e">
        <f>IF($A12="","",VLOOKUP($A12,#REF!,MATCH(O$126,#REF!,0)))</f>
        <v>#REF!</v>
      </c>
      <c r="P12" s="30" t="e">
        <f>IF($F12="","",$N12*$O12)</f>
        <v>#REF!</v>
      </c>
    </row>
    <row r="13" spans="2:22" s="26" customFormat="1" ht="15" customHeight="1" thickBot="1">
      <c r="B13" s="180"/>
      <c r="C13" s="180"/>
      <c r="D13" s="180"/>
      <c r="E13" s="181"/>
      <c r="F13" s="181"/>
      <c r="G13" s="304"/>
      <c r="H13" s="304"/>
      <c r="I13" s="166"/>
      <c r="J13" s="166"/>
      <c r="K13" s="166"/>
      <c r="L13" s="182"/>
      <c r="M13" s="179"/>
      <c r="N13" s="183"/>
      <c r="O13" s="178" t="s">
        <v>426</v>
      </c>
      <c r="P13" s="31" t="e">
        <f>SUM(P8:P10,P12)</f>
        <v>#REF!</v>
      </c>
      <c r="V13" s="23"/>
    </row>
    <row r="14" spans="2:12" ht="3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4:16" s="26" customFormat="1" ht="3" customHeight="1">
      <c r="N15" s="37"/>
      <c r="O15" s="38"/>
      <c r="P15" s="38"/>
    </row>
    <row r="16" spans="2:22" ht="16.5" customHeight="1" thickBot="1">
      <c r="B16" s="22" t="s">
        <v>416</v>
      </c>
      <c r="C16" s="22"/>
      <c r="D16" s="22"/>
      <c r="E16" s="22"/>
      <c r="F16" s="22"/>
      <c r="N16" s="24"/>
      <c r="S16" s="26"/>
      <c r="T16" s="26"/>
      <c r="U16" s="26"/>
      <c r="V16" s="26"/>
    </row>
    <row r="17" spans="1:16" s="26" customFormat="1" ht="24.75" customHeight="1" thickBot="1">
      <c r="A17" s="83"/>
      <c r="B17" s="288" t="s">
        <v>52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90"/>
      <c r="N17" s="139" t="s">
        <v>427</v>
      </c>
      <c r="O17" s="78" t="s">
        <v>460</v>
      </c>
      <c r="P17" s="156" t="s">
        <v>750</v>
      </c>
    </row>
    <row r="18" spans="1:16" s="26" customFormat="1" ht="14.25" customHeight="1">
      <c r="A18" s="84" t="str">
        <f aca="true" t="shared" si="0" ref="A18:A29">IF($B$1="","",$B$1)</f>
        <v>1474-2</v>
      </c>
      <c r="B18" s="91" t="e">
        <f>IF($A18="","",IF(VLOOKUP($A18,#REF!,MATCH($B105,#REF!,0))="なし","",IF(VLOOKUP($A18,#REF!,MATCH($B105,#REF!,0))="","",VLOOKUP($A18,#REF!,MATCH($B105,#REF!,0)))))</f>
        <v>#REF!</v>
      </c>
      <c r="C18" s="141"/>
      <c r="D18" s="141"/>
      <c r="E18" s="134"/>
      <c r="F18" s="134"/>
      <c r="G18" s="135"/>
      <c r="H18" s="135"/>
      <c r="I18" s="135"/>
      <c r="J18" s="135"/>
      <c r="K18" s="135"/>
      <c r="L18" s="135"/>
      <c r="M18" s="136"/>
      <c r="N18" s="152" t="e">
        <f>IF($B18="","",VLOOKUP($A18,#REF!,MATCH($M105,#REF!,0)))</f>
        <v>#REF!</v>
      </c>
      <c r="O18" s="80" t="e">
        <f>IF($B18="","",VLOOKUP($A18,#REF!,MATCH($N105,#REF!,0)))</f>
        <v>#REF!</v>
      </c>
      <c r="P18" s="34" t="e">
        <f aca="true" t="shared" si="1" ref="P18:P29">IF($B18="","",$N18*$O18)</f>
        <v>#REF!</v>
      </c>
    </row>
    <row r="19" spans="1:16" s="26" customFormat="1" ht="14.25" customHeight="1">
      <c r="A19" s="84" t="str">
        <f t="shared" si="0"/>
        <v>1474-2</v>
      </c>
      <c r="B19" s="90" t="e">
        <f>IF($A19="","",IF(VLOOKUP($A19,#REF!,MATCH($B106,#REF!,0))="なし","",IF(VLOOKUP($A19,#REF!,MATCH($B106,#REF!,0))="","",VLOOKUP($A19,#REF!,MATCH($B106,#REF!,0)))))</f>
        <v>#REF!</v>
      </c>
      <c r="C19" s="212"/>
      <c r="D19" s="212"/>
      <c r="E19" s="131"/>
      <c r="F19" s="131"/>
      <c r="G19" s="132"/>
      <c r="H19" s="132"/>
      <c r="I19" s="132"/>
      <c r="J19" s="132"/>
      <c r="K19" s="132"/>
      <c r="L19" s="132"/>
      <c r="M19" s="133"/>
      <c r="N19" s="153" t="e">
        <f>IF($B19="","",VLOOKUP($A19,#REF!,MATCH($M106,#REF!,0)))</f>
        <v>#REF!</v>
      </c>
      <c r="O19" s="80" t="e">
        <f>IF($B19="","",VLOOKUP($A19,#REF!,MATCH($N106,#REF!,0)))</f>
        <v>#REF!</v>
      </c>
      <c r="P19" s="34" t="e">
        <f t="shared" si="1"/>
        <v>#REF!</v>
      </c>
    </row>
    <row r="20" spans="1:22" s="26" customFormat="1" ht="14.25" customHeight="1">
      <c r="A20" s="84" t="str">
        <f t="shared" si="0"/>
        <v>1474-2</v>
      </c>
      <c r="B20" s="90" t="e">
        <f>IF($A20="","",IF(VLOOKUP($A20,#REF!,MATCH($B107,#REF!,0))="なし","",IF(VLOOKUP($A20,#REF!,MATCH($B107,#REF!,0))="","",VLOOKUP($A20,#REF!,MATCH($B107,#REF!,0)))))</f>
        <v>#REF!</v>
      </c>
      <c r="C20" s="212"/>
      <c r="D20" s="212"/>
      <c r="E20" s="131"/>
      <c r="F20" s="131"/>
      <c r="G20" s="132"/>
      <c r="H20" s="132"/>
      <c r="I20" s="132"/>
      <c r="J20" s="132"/>
      <c r="K20" s="132"/>
      <c r="L20" s="132"/>
      <c r="M20" s="133"/>
      <c r="N20" s="153" t="e">
        <f>IF($B20="","",VLOOKUP($A20,#REF!,MATCH($M107,#REF!,0)))</f>
        <v>#REF!</v>
      </c>
      <c r="O20" s="80" t="e">
        <f>IF($B20="","",VLOOKUP($A20,#REF!,MATCH($N107,#REF!,0)))</f>
        <v>#REF!</v>
      </c>
      <c r="P20" s="34" t="e">
        <f t="shared" si="1"/>
        <v>#REF!</v>
      </c>
      <c r="V20" s="23"/>
    </row>
    <row r="21" spans="1:22" s="26" customFormat="1" ht="14.25" customHeight="1">
      <c r="A21" s="84" t="str">
        <f t="shared" si="0"/>
        <v>1474-2</v>
      </c>
      <c r="B21" s="90" t="e">
        <f>IF($A21="","",IF(VLOOKUP($A21,#REF!,MATCH($B108,#REF!,0))="なし","",IF(VLOOKUP($A21,#REF!,MATCH($B108,#REF!,0))="","",VLOOKUP($A21,#REF!,MATCH($B108,#REF!,0)))))</f>
        <v>#REF!</v>
      </c>
      <c r="C21" s="212"/>
      <c r="D21" s="212"/>
      <c r="E21" s="131"/>
      <c r="F21" s="131"/>
      <c r="G21" s="132"/>
      <c r="H21" s="132"/>
      <c r="I21" s="132"/>
      <c r="J21" s="132"/>
      <c r="K21" s="132"/>
      <c r="L21" s="132"/>
      <c r="M21" s="133"/>
      <c r="N21" s="153" t="e">
        <f>IF($B21="","",VLOOKUP($A21,#REF!,MATCH($M108,#REF!,0)))</f>
        <v>#REF!</v>
      </c>
      <c r="O21" s="80" t="e">
        <f>IF($B21="","",VLOOKUP($A21,#REF!,MATCH($N108,#REF!,0)))</f>
        <v>#REF!</v>
      </c>
      <c r="P21" s="34" t="e">
        <f t="shared" si="1"/>
        <v>#REF!</v>
      </c>
      <c r="S21" s="23"/>
      <c r="T21" s="23"/>
      <c r="U21" s="23"/>
      <c r="V21" s="23"/>
    </row>
    <row r="22" spans="1:21" s="26" customFormat="1" ht="14.25" customHeight="1">
      <c r="A22" s="84" t="str">
        <f t="shared" si="0"/>
        <v>1474-2</v>
      </c>
      <c r="B22" s="90" t="e">
        <f>IF($A22="","",IF(VLOOKUP($A22,#REF!,MATCH($B109,#REF!,0))="なし","",IF(VLOOKUP($A22,#REF!,MATCH($B109,#REF!,0))="","",VLOOKUP($A22,#REF!,MATCH($B109,#REF!,0)))))</f>
        <v>#REF!</v>
      </c>
      <c r="C22" s="212"/>
      <c r="D22" s="212"/>
      <c r="E22" s="131"/>
      <c r="F22" s="131"/>
      <c r="G22" s="132"/>
      <c r="H22" s="132"/>
      <c r="I22" s="132"/>
      <c r="J22" s="132"/>
      <c r="K22" s="132"/>
      <c r="L22" s="132"/>
      <c r="M22" s="133"/>
      <c r="N22" s="153" t="e">
        <f>IF($B22="","",VLOOKUP($A22,#REF!,MATCH($M109,#REF!,0)))</f>
        <v>#REF!</v>
      </c>
      <c r="O22" s="81" t="e">
        <f>IF($B22="","",VLOOKUP($A22,#REF!,MATCH($N109,#REF!,0)))</f>
        <v>#REF!</v>
      </c>
      <c r="P22" s="55" t="e">
        <f t="shared" si="1"/>
        <v>#REF!</v>
      </c>
      <c r="S22" s="23"/>
      <c r="T22" s="23"/>
      <c r="U22" s="23"/>
    </row>
    <row r="23" spans="1:22" s="26" customFormat="1" ht="14.25" customHeight="1">
      <c r="A23" s="84" t="str">
        <f t="shared" si="0"/>
        <v>1474-2</v>
      </c>
      <c r="B23" s="90" t="e">
        <f>IF($A23="","",IF(VLOOKUP($A23,#REF!,MATCH($B110,#REF!,0))="なし","",IF(VLOOKUP($A23,#REF!,MATCH($B110,#REF!,0))="","",VLOOKUP($A23,#REF!,MATCH($B110,#REF!,0)))))</f>
        <v>#REF!</v>
      </c>
      <c r="C23" s="212"/>
      <c r="D23" s="212"/>
      <c r="E23" s="131"/>
      <c r="F23" s="131"/>
      <c r="G23" s="132"/>
      <c r="H23" s="132"/>
      <c r="I23" s="132"/>
      <c r="J23" s="132"/>
      <c r="K23" s="132"/>
      <c r="L23" s="132"/>
      <c r="M23" s="133"/>
      <c r="N23" s="153" t="e">
        <f>IF($B23="","",VLOOKUP($A23,#REF!,MATCH($M110,#REF!,0)))</f>
        <v>#REF!</v>
      </c>
      <c r="O23" s="80" t="e">
        <f>IF($B23="","",VLOOKUP($A23,#REF!,MATCH($N110,#REF!,0)))</f>
        <v>#REF!</v>
      </c>
      <c r="P23" s="34" t="e">
        <f t="shared" si="1"/>
        <v>#REF!</v>
      </c>
      <c r="V23" s="23"/>
    </row>
    <row r="24" spans="1:22" s="26" customFormat="1" ht="14.25" customHeight="1">
      <c r="A24" s="84" t="str">
        <f t="shared" si="0"/>
        <v>1474-2</v>
      </c>
      <c r="B24" s="90" t="e">
        <f>IF($A24="","",IF(VLOOKUP($A24,#REF!,MATCH($B111,#REF!,0))="なし","",IF(VLOOKUP($A24,#REF!,MATCH($B111,#REF!,0))="","",VLOOKUP($A24,#REF!,MATCH($B111,#REF!,0)))))</f>
        <v>#REF!</v>
      </c>
      <c r="C24" s="212"/>
      <c r="D24" s="212"/>
      <c r="E24" s="131"/>
      <c r="F24" s="131"/>
      <c r="G24" s="132"/>
      <c r="H24" s="132"/>
      <c r="I24" s="132"/>
      <c r="J24" s="132"/>
      <c r="K24" s="132"/>
      <c r="L24" s="132"/>
      <c r="M24" s="133"/>
      <c r="N24" s="153" t="e">
        <f>IF($B24="","",VLOOKUP($A24,#REF!,MATCH($M111,#REF!,0)))</f>
        <v>#REF!</v>
      </c>
      <c r="O24" s="80" t="e">
        <f>IF($B24="","",VLOOKUP($A24,#REF!,MATCH($N111,#REF!,0)))</f>
        <v>#REF!</v>
      </c>
      <c r="P24" s="34" t="e">
        <f t="shared" si="1"/>
        <v>#REF!</v>
      </c>
      <c r="S24" s="23"/>
      <c r="T24" s="23"/>
      <c r="U24" s="23"/>
      <c r="V24" s="23"/>
    </row>
    <row r="25" spans="1:21" s="26" customFormat="1" ht="14.25" customHeight="1">
      <c r="A25" s="84" t="str">
        <f t="shared" si="0"/>
        <v>1474-2</v>
      </c>
      <c r="B25" s="90" t="e">
        <f>IF($A25="","",IF(VLOOKUP($A25,#REF!,MATCH($B112,#REF!,0))="なし","",IF(VLOOKUP($A25,#REF!,MATCH($B112,#REF!,0))="","",VLOOKUP($A25,#REF!,MATCH($B112,#REF!,0)))))</f>
        <v>#REF!</v>
      </c>
      <c r="C25" s="212"/>
      <c r="D25" s="212"/>
      <c r="E25" s="131"/>
      <c r="F25" s="131"/>
      <c r="G25" s="132"/>
      <c r="H25" s="132"/>
      <c r="I25" s="132"/>
      <c r="J25" s="132"/>
      <c r="K25" s="132"/>
      <c r="L25" s="132"/>
      <c r="M25" s="133"/>
      <c r="N25" s="153" t="e">
        <f>IF($B25="","",VLOOKUP($A25,#REF!,MATCH($M112,#REF!,0)))</f>
        <v>#REF!</v>
      </c>
      <c r="O25" s="81" t="e">
        <f>IF($B25="","",VLOOKUP($A25,#REF!,MATCH($N112,#REF!,0)))</f>
        <v>#REF!</v>
      </c>
      <c r="P25" s="55" t="e">
        <f t="shared" si="1"/>
        <v>#REF!</v>
      </c>
      <c r="S25" s="23"/>
      <c r="T25" s="23"/>
      <c r="U25" s="23"/>
    </row>
    <row r="26" spans="1:21" s="26" customFormat="1" ht="14.25" customHeight="1">
      <c r="A26" s="84" t="str">
        <f t="shared" si="0"/>
        <v>1474-2</v>
      </c>
      <c r="B26" s="90" t="e">
        <f>IF($A26="","",IF(VLOOKUP($A26,#REF!,MATCH($B113,#REF!,0))="なし","",IF(VLOOKUP($A26,#REF!,MATCH($B113,#REF!,0))="","",VLOOKUP($A26,#REF!,MATCH($B113,#REF!,0)))))</f>
        <v>#REF!</v>
      </c>
      <c r="C26" s="212"/>
      <c r="D26" s="212"/>
      <c r="E26" s="131"/>
      <c r="F26" s="131"/>
      <c r="G26" s="132"/>
      <c r="H26" s="132"/>
      <c r="I26" s="132"/>
      <c r="J26" s="132"/>
      <c r="K26" s="132"/>
      <c r="L26" s="132"/>
      <c r="M26" s="133"/>
      <c r="N26" s="153" t="e">
        <f>IF($B26="","",VLOOKUP($A26,#REF!,MATCH($M113,#REF!,0)))</f>
        <v>#REF!</v>
      </c>
      <c r="O26" s="81" t="e">
        <f>IF($B26="","",VLOOKUP($A26,#REF!,MATCH($N113,#REF!,0)))</f>
        <v>#REF!</v>
      </c>
      <c r="P26" s="55" t="e">
        <f t="shared" si="1"/>
        <v>#REF!</v>
      </c>
      <c r="S26" s="23"/>
      <c r="T26" s="23"/>
      <c r="U26" s="23"/>
    </row>
    <row r="27" spans="1:16" s="26" customFormat="1" ht="14.25" customHeight="1">
      <c r="A27" s="84" t="str">
        <f t="shared" si="0"/>
        <v>1474-2</v>
      </c>
      <c r="B27" s="90" t="e">
        <f>IF($A27="","",IF(VLOOKUP($A27,#REF!,MATCH($B114,#REF!,0))="なし","",IF(VLOOKUP($A27,#REF!,MATCH($B114,#REF!,0))="","",VLOOKUP($A27,#REF!,MATCH($B114,#REF!,0)))))</f>
        <v>#REF!</v>
      </c>
      <c r="C27" s="212"/>
      <c r="D27" s="212"/>
      <c r="E27" s="131"/>
      <c r="F27" s="131"/>
      <c r="G27" s="132"/>
      <c r="H27" s="132"/>
      <c r="I27" s="132"/>
      <c r="J27" s="132"/>
      <c r="K27" s="132"/>
      <c r="L27" s="132"/>
      <c r="M27" s="133"/>
      <c r="N27" s="153" t="e">
        <f>IF($B27="","",VLOOKUP($A27,#REF!,MATCH($M114,#REF!,0)))</f>
        <v>#REF!</v>
      </c>
      <c r="O27" s="81" t="e">
        <f>IF($B27="","",VLOOKUP($A27,#REF!,MATCH($N114,#REF!,0)))</f>
        <v>#REF!</v>
      </c>
      <c r="P27" s="55" t="e">
        <f t="shared" si="1"/>
        <v>#REF!</v>
      </c>
    </row>
    <row r="28" spans="1:16" s="26" customFormat="1" ht="14.25" customHeight="1">
      <c r="A28" s="84" t="str">
        <f t="shared" si="0"/>
        <v>1474-2</v>
      </c>
      <c r="B28" s="90" t="e">
        <f>IF($A28="","",IF(VLOOKUP($A28,#REF!,MATCH($B115,#REF!,0))="なし","",IF(VLOOKUP($A28,#REF!,MATCH($B115,#REF!,0))="","",VLOOKUP($A28,#REF!,MATCH($B115,#REF!,0)))))</f>
        <v>#REF!</v>
      </c>
      <c r="C28" s="212"/>
      <c r="D28" s="212"/>
      <c r="E28" s="131"/>
      <c r="F28" s="131"/>
      <c r="G28" s="132"/>
      <c r="H28" s="132"/>
      <c r="I28" s="132"/>
      <c r="J28" s="132"/>
      <c r="K28" s="132"/>
      <c r="L28" s="132"/>
      <c r="M28" s="133"/>
      <c r="N28" s="153" t="e">
        <f>IF($B28="","",VLOOKUP($A28,#REF!,MATCH($M115,#REF!,0)))</f>
        <v>#REF!</v>
      </c>
      <c r="O28" s="80" t="e">
        <f>IF($B28="","",VLOOKUP($A28,#REF!,MATCH($N115,#REF!,0)))</f>
        <v>#REF!</v>
      </c>
      <c r="P28" s="34" t="e">
        <f t="shared" si="1"/>
        <v>#REF!</v>
      </c>
    </row>
    <row r="29" spans="1:16" s="26" customFormat="1" ht="14.25" customHeight="1" thickBot="1">
      <c r="A29" s="84" t="str">
        <f t="shared" si="0"/>
        <v>1474-2</v>
      </c>
      <c r="B29" s="137" t="e">
        <f>IF($A29="","",IF(VLOOKUP($A29,#REF!,MATCH($B116,#REF!,0))="なし","",IF(VLOOKUP($A29,#REF!,MATCH($B116,#REF!,0))="","",VLOOKUP($A29,#REF!,MATCH($B116,#REF!,0)))))</f>
        <v>#REF!</v>
      </c>
      <c r="C29" s="217"/>
      <c r="D29" s="217"/>
      <c r="E29" s="163"/>
      <c r="F29" s="163"/>
      <c r="G29" s="164"/>
      <c r="H29" s="164"/>
      <c r="I29" s="164"/>
      <c r="J29" s="164"/>
      <c r="K29" s="164"/>
      <c r="L29" s="164"/>
      <c r="M29" s="165"/>
      <c r="N29" s="191" t="e">
        <f>IF($B29="","",VLOOKUP($A29,#REF!,MATCH($M116,#REF!,0)))</f>
        <v>#REF!</v>
      </c>
      <c r="O29" s="82" t="e">
        <f>IF($B29="","",VLOOKUP($A29,#REF!,MATCH($N116,#REF!,0)))</f>
        <v>#REF!</v>
      </c>
      <c r="P29" s="35" t="e">
        <f t="shared" si="1"/>
        <v>#REF!</v>
      </c>
    </row>
    <row r="30" spans="1:16" s="26" customFormat="1" ht="15" customHeight="1" thickBot="1" thickTop="1">
      <c r="A30" s="85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98"/>
      <c r="O30" s="162" t="s">
        <v>750</v>
      </c>
      <c r="P30" s="36" t="e">
        <f>SUM(P18:P29)</f>
        <v>#REF!</v>
      </c>
    </row>
    <row r="31" spans="1:22" ht="3" customHeight="1">
      <c r="A31" s="39"/>
      <c r="S31" s="26"/>
      <c r="T31" s="26"/>
      <c r="U31" s="26"/>
      <c r="V31" s="26"/>
    </row>
    <row r="32" spans="1:22" ht="16.5" customHeight="1" thickBot="1">
      <c r="A32" s="39"/>
      <c r="B32" s="22" t="s">
        <v>195</v>
      </c>
      <c r="C32" s="22"/>
      <c r="D32" s="22"/>
      <c r="E32" s="22"/>
      <c r="F32" s="22"/>
      <c r="N32" s="24"/>
      <c r="S32" s="26"/>
      <c r="T32" s="26"/>
      <c r="U32" s="26"/>
      <c r="V32" s="26"/>
    </row>
    <row r="33" spans="1:22" s="26" customFormat="1" ht="24.75" customHeight="1" thickBot="1">
      <c r="A33" s="85"/>
      <c r="B33" s="288" t="s">
        <v>428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90"/>
      <c r="N33" s="139" t="s">
        <v>429</v>
      </c>
      <c r="O33" s="78" t="s">
        <v>460</v>
      </c>
      <c r="P33" s="156" t="s">
        <v>750</v>
      </c>
      <c r="V33" s="23"/>
    </row>
    <row r="34" spans="1:22" s="26" customFormat="1" ht="14.25" customHeight="1">
      <c r="A34" s="85" t="str">
        <f aca="true" t="shared" si="2" ref="A34:A41">IF($B$1="","",$B$1)</f>
        <v>1474-2</v>
      </c>
      <c r="B34" s="91" t="e">
        <f>IF($A34="","",IF(VLOOKUP($A34,#REF!,MATCH($B105,#REF!,0))="なし","",IF(VLOOKUP($A34,#REF!,MATCH($B105,#REF!,0))="","",VLOOKUP($A34,#REF!,MATCH($B105,#REF!,0)))))</f>
        <v>#REF!</v>
      </c>
      <c r="C34" s="141"/>
      <c r="D34" s="141"/>
      <c r="E34" s="134"/>
      <c r="F34" s="134"/>
      <c r="G34" s="135"/>
      <c r="H34" s="135"/>
      <c r="I34" s="135"/>
      <c r="J34" s="135"/>
      <c r="K34" s="135"/>
      <c r="L34" s="135"/>
      <c r="M34" s="136"/>
      <c r="N34" s="152" t="e">
        <f>IF($B34="","",VLOOKUP($A34,#REF!,MATCH($M105,#REF!,0)))</f>
        <v>#REF!</v>
      </c>
      <c r="O34" s="79" t="e">
        <f>IF(B34="","",VLOOKUP($A34,#REF!,MATCH($N105,#REF!,0)))</f>
        <v>#REF!</v>
      </c>
      <c r="P34" s="33" t="e">
        <f aca="true" t="shared" si="3" ref="P34:P41">IF($B34="","",$N34*$O34)</f>
        <v>#REF!</v>
      </c>
      <c r="S34" s="23"/>
      <c r="T34" s="23"/>
      <c r="U34" s="23"/>
      <c r="V34" s="23"/>
    </row>
    <row r="35" spans="1:21" s="26" customFormat="1" ht="14.25" customHeight="1">
      <c r="A35" s="85" t="str">
        <f t="shared" si="2"/>
        <v>1474-2</v>
      </c>
      <c r="B35" s="90" t="e">
        <f>IF($A35="","",IF(VLOOKUP($A35,#REF!,MATCH($B106,#REF!,0))="なし","",IF(VLOOKUP($A35,#REF!,MATCH($B106,#REF!,0))="","",VLOOKUP($A35,#REF!,MATCH($B106,#REF!,0)))))</f>
        <v>#REF!</v>
      </c>
      <c r="C35" s="212"/>
      <c r="D35" s="212"/>
      <c r="E35" s="131"/>
      <c r="F35" s="131"/>
      <c r="G35" s="132"/>
      <c r="H35" s="132"/>
      <c r="I35" s="132"/>
      <c r="J35" s="132"/>
      <c r="K35" s="132"/>
      <c r="L35" s="132"/>
      <c r="M35" s="133"/>
      <c r="N35" s="153" t="e">
        <f>IF($B35="","",VLOOKUP($A35,#REF!,MATCH($M106,#REF!,0)))</f>
        <v>#REF!</v>
      </c>
      <c r="O35" s="80" t="e">
        <f>IF(B35="","",VLOOKUP($A35,#REF!,MATCH($N106,#REF!,0)))</f>
        <v>#REF!</v>
      </c>
      <c r="P35" s="34" t="e">
        <f t="shared" si="3"/>
        <v>#REF!</v>
      </c>
      <c r="S35" s="23"/>
      <c r="T35" s="23"/>
      <c r="U35" s="23"/>
    </row>
    <row r="36" spans="1:16" s="26" customFormat="1" ht="14.25" customHeight="1">
      <c r="A36" s="85" t="str">
        <f t="shared" si="2"/>
        <v>1474-2</v>
      </c>
      <c r="B36" s="90" t="e">
        <f>IF($A36="","",IF(VLOOKUP($A36,#REF!,MATCH($B107,#REF!,0))="なし","",IF(VLOOKUP($A36,#REF!,MATCH($B107,#REF!,0))="","",VLOOKUP($A36,#REF!,MATCH($B107,#REF!,0)))))</f>
        <v>#REF!</v>
      </c>
      <c r="C36" s="212"/>
      <c r="D36" s="212"/>
      <c r="E36" s="131"/>
      <c r="F36" s="131"/>
      <c r="G36" s="132"/>
      <c r="H36" s="132"/>
      <c r="I36" s="132"/>
      <c r="J36" s="132"/>
      <c r="K36" s="132"/>
      <c r="L36" s="132"/>
      <c r="M36" s="133"/>
      <c r="N36" s="153" t="e">
        <f>IF($B36="","",VLOOKUP($A36,#REF!,MATCH($M107,#REF!,0)))</f>
        <v>#REF!</v>
      </c>
      <c r="O36" s="80" t="e">
        <f>IF(B36="","",VLOOKUP($A36,#REF!,MATCH($N107,#REF!,0)))</f>
        <v>#REF!</v>
      </c>
      <c r="P36" s="34" t="e">
        <f t="shared" si="3"/>
        <v>#REF!</v>
      </c>
    </row>
    <row r="37" spans="1:16" s="26" customFormat="1" ht="14.25" customHeight="1">
      <c r="A37" s="85" t="str">
        <f t="shared" si="2"/>
        <v>1474-2</v>
      </c>
      <c r="B37" s="90" t="e">
        <f>IF($A37="","",IF(VLOOKUP($A37,#REF!,MATCH($B108,#REF!,0))="なし","",IF(VLOOKUP($A37,#REF!,MATCH($B108,#REF!,0))="","",VLOOKUP($A37,#REF!,MATCH($B108,#REF!,0)))))</f>
        <v>#REF!</v>
      </c>
      <c r="C37" s="212"/>
      <c r="D37" s="212"/>
      <c r="E37" s="131"/>
      <c r="F37" s="131"/>
      <c r="G37" s="132"/>
      <c r="H37" s="132"/>
      <c r="I37" s="132"/>
      <c r="J37" s="132"/>
      <c r="K37" s="132"/>
      <c r="L37" s="132"/>
      <c r="M37" s="133"/>
      <c r="N37" s="153" t="e">
        <f>IF($B37="","",VLOOKUP($A37,#REF!,MATCH($M108,#REF!,0)))</f>
        <v>#REF!</v>
      </c>
      <c r="O37" s="80" t="e">
        <f>IF(B37="","",VLOOKUP($A37,#REF!,MATCH($N108,#REF!,0)))</f>
        <v>#REF!</v>
      </c>
      <c r="P37" s="34" t="e">
        <f t="shared" si="3"/>
        <v>#REF!</v>
      </c>
    </row>
    <row r="38" spans="1:16" s="26" customFormat="1" ht="14.25" customHeight="1">
      <c r="A38" s="85" t="str">
        <f t="shared" si="2"/>
        <v>1474-2</v>
      </c>
      <c r="B38" s="90" t="e">
        <f>IF($A38="","",IF(VLOOKUP($A38,#REF!,MATCH($B109,#REF!,0))="なし","",IF(VLOOKUP($A38,#REF!,MATCH($B109,#REF!,0))="","",VLOOKUP($A38,#REF!,MATCH($B109,#REF!,0)))))</f>
        <v>#REF!</v>
      </c>
      <c r="C38" s="212"/>
      <c r="D38" s="212"/>
      <c r="E38" s="131"/>
      <c r="F38" s="131"/>
      <c r="G38" s="132"/>
      <c r="H38" s="132"/>
      <c r="I38" s="132"/>
      <c r="J38" s="132"/>
      <c r="K38" s="132"/>
      <c r="L38" s="132"/>
      <c r="M38" s="133"/>
      <c r="N38" s="153" t="e">
        <f>IF($B38="","",VLOOKUP($A38,#REF!,MATCH($M109,#REF!,0)))</f>
        <v>#REF!</v>
      </c>
      <c r="O38" s="81" t="e">
        <f>IF(B38="","",VLOOKUP($A38,#REF!,MATCH($N109,#REF!,0)))</f>
        <v>#REF!</v>
      </c>
      <c r="P38" s="55" t="e">
        <f t="shared" si="3"/>
        <v>#REF!</v>
      </c>
    </row>
    <row r="39" spans="1:16" s="26" customFormat="1" ht="14.25" customHeight="1">
      <c r="A39" s="85" t="str">
        <f t="shared" si="2"/>
        <v>1474-2</v>
      </c>
      <c r="B39" s="90" t="e">
        <f>IF($A39="","",IF(VLOOKUP($A39,#REF!,MATCH($B110,#REF!,0))="なし","",IF(VLOOKUP($A39,#REF!,MATCH($B110,#REF!,0))="","",VLOOKUP($A39,#REF!,MATCH($B110,#REF!,0)))))</f>
        <v>#REF!</v>
      </c>
      <c r="C39" s="212"/>
      <c r="D39" s="212"/>
      <c r="E39" s="131"/>
      <c r="F39" s="131"/>
      <c r="G39" s="132"/>
      <c r="H39" s="132"/>
      <c r="I39" s="132"/>
      <c r="J39" s="132"/>
      <c r="K39" s="132"/>
      <c r="L39" s="132"/>
      <c r="M39" s="133"/>
      <c r="N39" s="153" t="e">
        <f>IF($B39="","",VLOOKUP($A39,#REF!,MATCH($M110,#REF!,0)))</f>
        <v>#REF!</v>
      </c>
      <c r="O39" s="81" t="e">
        <f>IF(B39="","",VLOOKUP($A39,#REF!,MATCH($N110,#REF!,0)))</f>
        <v>#REF!</v>
      </c>
      <c r="P39" s="55" t="e">
        <f t="shared" si="3"/>
        <v>#REF!</v>
      </c>
    </row>
    <row r="40" spans="1:23" s="26" customFormat="1" ht="14.25" customHeight="1">
      <c r="A40" s="85" t="str">
        <f t="shared" si="2"/>
        <v>1474-2</v>
      </c>
      <c r="B40" s="90" t="e">
        <f>IF($A40="","",IF(VLOOKUP($A40,#REF!,MATCH($B111,#REF!,0))="なし","",IF(VLOOKUP($A40,#REF!,MATCH($B111,#REF!,0))="","",VLOOKUP($A40,#REF!,MATCH($B111,#REF!,0)))))</f>
        <v>#REF!</v>
      </c>
      <c r="C40" s="212"/>
      <c r="D40" s="212"/>
      <c r="E40" s="131"/>
      <c r="F40" s="131"/>
      <c r="G40" s="132"/>
      <c r="H40" s="132"/>
      <c r="I40" s="132"/>
      <c r="J40" s="132"/>
      <c r="K40" s="132"/>
      <c r="L40" s="132"/>
      <c r="M40" s="133"/>
      <c r="N40" s="153" t="e">
        <f>IF($B40="","",VLOOKUP($A40,#REF!,MATCH($M111,#REF!,0)))</f>
        <v>#REF!</v>
      </c>
      <c r="O40" s="80" t="e">
        <f>IF(B40="","",VLOOKUP($A40,#REF!,MATCH($N111,#REF!,0)))</f>
        <v>#REF!</v>
      </c>
      <c r="P40" s="34" t="e">
        <f t="shared" si="3"/>
        <v>#REF!</v>
      </c>
      <c r="W40" s="23"/>
    </row>
    <row r="41" spans="1:23" s="26" customFormat="1" ht="14.25" customHeight="1" thickBot="1">
      <c r="A41" s="85" t="str">
        <f t="shared" si="2"/>
        <v>1474-2</v>
      </c>
      <c r="B41" s="137" t="e">
        <f>IF($A41="","",IF(VLOOKUP($A41,#REF!,MATCH($B112,#REF!,0))="なし","",IF(VLOOKUP($A41,#REF!,MATCH($B112,#REF!,0))="","",VLOOKUP($A41,#REF!,MATCH($B112,#REF!,0)))))</f>
        <v>#REF!</v>
      </c>
      <c r="C41" s="217"/>
      <c r="D41" s="217"/>
      <c r="E41" s="163"/>
      <c r="F41" s="163"/>
      <c r="G41" s="164"/>
      <c r="H41" s="164"/>
      <c r="I41" s="164"/>
      <c r="J41" s="164"/>
      <c r="K41" s="164"/>
      <c r="L41" s="164"/>
      <c r="M41" s="165"/>
      <c r="N41" s="191" t="e">
        <f>IF($B41="","",VLOOKUP($A41,#REF!,MATCH($M112,#REF!,0)))</f>
        <v>#REF!</v>
      </c>
      <c r="O41" s="82" t="e">
        <f>IF(B41="","",VLOOKUP($A41,#REF!,MATCH($N112,#REF!,0)))</f>
        <v>#REF!</v>
      </c>
      <c r="P41" s="35" t="e">
        <f t="shared" si="3"/>
        <v>#REF!</v>
      </c>
      <c r="W41" s="23"/>
    </row>
    <row r="42" spans="1:22" s="26" customFormat="1" ht="15" customHeight="1" thickBot="1" thickTop="1">
      <c r="A42" s="85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1"/>
      <c r="N42" s="183"/>
      <c r="O42" s="162" t="s">
        <v>750</v>
      </c>
      <c r="P42" s="36" t="e">
        <f>SUM(P34:P41)</f>
        <v>#REF!</v>
      </c>
      <c r="V42" s="23"/>
    </row>
    <row r="43" ht="3" customHeight="1">
      <c r="W43" s="26"/>
    </row>
    <row r="44" spans="2:23" ht="16.5" customHeight="1" thickBot="1">
      <c r="B44" s="22" t="s">
        <v>196</v>
      </c>
      <c r="C44" s="22"/>
      <c r="D44" s="22"/>
      <c r="E44" s="22"/>
      <c r="F44" s="22"/>
      <c r="N44" s="24"/>
      <c r="V44" s="26"/>
      <c r="W44" s="26"/>
    </row>
    <row r="45" spans="2:16" s="26" customFormat="1" ht="24.75" customHeight="1" thickBot="1">
      <c r="B45" s="288" t="s">
        <v>414</v>
      </c>
      <c r="C45" s="289"/>
      <c r="D45" s="289"/>
      <c r="E45" s="292"/>
      <c r="F45" s="291" t="s">
        <v>415</v>
      </c>
      <c r="G45" s="290"/>
      <c r="H45" s="291" t="s">
        <v>430</v>
      </c>
      <c r="I45" s="292"/>
      <c r="J45" s="289" t="s">
        <v>465</v>
      </c>
      <c r="K45" s="289"/>
      <c r="L45" s="315" t="s">
        <v>431</v>
      </c>
      <c r="M45" s="316"/>
      <c r="N45" s="140" t="s">
        <v>432</v>
      </c>
      <c r="O45" s="78" t="s">
        <v>460</v>
      </c>
      <c r="P45" s="156" t="s">
        <v>413</v>
      </c>
    </row>
    <row r="46" spans="1:16" s="26" customFormat="1" ht="14.25" customHeight="1">
      <c r="A46" s="26" t="str">
        <f aca="true" t="shared" si="4" ref="A46:A65">IF($B$1="","",$B$1)</f>
        <v>1474-2</v>
      </c>
      <c r="B46" s="91" t="e">
        <f>IF($A46="","",IF(VLOOKUP($A46,#REF!,MATCH($F$129,#REF!,0),0)="入力なし","",IF(VLOOKUP($A46,#REF!,MATCH($B105,#REF!,0),0)="","",VLOOKUP($A46,#REF!,MATCH($B105,#REF!,0)))))</f>
        <v>#REF!</v>
      </c>
      <c r="C46" s="141"/>
      <c r="D46" s="141"/>
      <c r="E46" s="123"/>
      <c r="F46" s="225" t="e">
        <f>IF($B46="","",VLOOKUP($A46,#REF!,MATCH($G105,#REF!,0)))</f>
        <v>#REF!</v>
      </c>
      <c r="G46" s="128"/>
      <c r="H46" s="127" t="e">
        <f>IF($B46="","",VLOOKUP($A46,#REF!,MATCH($E105,#REF!,0)))</f>
        <v>#REF!</v>
      </c>
      <c r="I46" s="128"/>
      <c r="J46" s="127" t="e">
        <f>IF($B46="","",VLOOKUP($A46,#REF!,MATCH($H105,#REF!,0)))</f>
        <v>#REF!</v>
      </c>
      <c r="K46" s="128"/>
      <c r="L46" s="196" t="e">
        <f>IF($B46="","",VLOOKUP($A46,#REF!,MATCH($K105,#REF!,0)))</f>
        <v>#REF!</v>
      </c>
      <c r="M46" s="123"/>
      <c r="N46" s="128" t="e">
        <f>IF($B46="","",VLOOKUP($A46,#REF!,MATCH($M105,#REF!,0)))</f>
        <v>#REF!</v>
      </c>
      <c r="O46" s="79" t="e">
        <f>IF($B46="","",VLOOKUP($A46,#REF!,MATCH($N105,#REF!,0)))</f>
        <v>#REF!</v>
      </c>
      <c r="P46" s="33" t="e">
        <f aca="true" t="shared" si="5" ref="P46:P65">IF($B46="","",$N46*$O46)</f>
        <v>#REF!</v>
      </c>
    </row>
    <row r="47" spans="1:16" s="26" customFormat="1" ht="14.25" customHeight="1">
      <c r="A47" s="26" t="str">
        <f t="shared" si="4"/>
        <v>1474-2</v>
      </c>
      <c r="B47" s="90" t="e">
        <f>IF($A47="","",IF(VLOOKUP($A47,#REF!,MATCH($F$129,#REF!,0),0)="入力なし","",IF(VLOOKUP($A47,#REF!,MATCH($B106,#REF!,0),0)="","",VLOOKUP($A47,#REF!,MATCH($B106,#REF!,0)))))</f>
        <v>#REF!</v>
      </c>
      <c r="C47" s="212"/>
      <c r="D47" s="212"/>
      <c r="E47" s="122"/>
      <c r="F47" s="192" t="e">
        <f>IF($B47="","",VLOOKUP($A47,#REF!,MATCH($G106,#REF!,0)))</f>
        <v>#REF!</v>
      </c>
      <c r="G47" s="126"/>
      <c r="H47" s="125" t="e">
        <f>IF($B47="","",VLOOKUP($A47,#REF!,MATCH($E106,#REF!,0)))</f>
        <v>#REF!</v>
      </c>
      <c r="I47" s="126"/>
      <c r="J47" s="125" t="e">
        <f>IF($B47="","",VLOOKUP($A47,#REF!,MATCH($H106,#REF!,0)))</f>
        <v>#REF!</v>
      </c>
      <c r="K47" s="126"/>
      <c r="L47" s="192" t="e">
        <f>IF($B47="","",VLOOKUP($A47,#REF!,MATCH($K106,#REF!,0)))</f>
        <v>#REF!</v>
      </c>
      <c r="M47" s="122"/>
      <c r="N47" s="126" t="e">
        <f>IF($B47="","",VLOOKUP($A47,#REF!,MATCH($M106,#REF!,0)))</f>
        <v>#REF!</v>
      </c>
      <c r="O47" s="80" t="e">
        <f>IF($B47="","",VLOOKUP($A47,#REF!,MATCH($N106,#REF!,0)))</f>
        <v>#REF!</v>
      </c>
      <c r="P47" s="34" t="e">
        <f t="shared" si="5"/>
        <v>#REF!</v>
      </c>
    </row>
    <row r="48" spans="1:16" s="26" customFormat="1" ht="14.25" customHeight="1">
      <c r="A48" s="26" t="str">
        <f t="shared" si="4"/>
        <v>1474-2</v>
      </c>
      <c r="B48" s="90" t="e">
        <f>IF($A48="","",IF(VLOOKUP($A48,#REF!,MATCH($F$129,#REF!,0),0)="入力なし","",IF(VLOOKUP($A48,#REF!,MATCH($B107,#REF!,0),0)="","",VLOOKUP($A48,#REF!,MATCH($B107,#REF!,0)))))</f>
        <v>#REF!</v>
      </c>
      <c r="C48" s="212"/>
      <c r="D48" s="212"/>
      <c r="E48" s="122"/>
      <c r="F48" s="192" t="e">
        <f>IF($B48="","",VLOOKUP($A48,#REF!,MATCH($G107,#REF!,0)))</f>
        <v>#REF!</v>
      </c>
      <c r="G48" s="126"/>
      <c r="H48" s="125" t="e">
        <f>IF($B48="","",VLOOKUP($A48,#REF!,MATCH($E107,#REF!,0)))</f>
        <v>#REF!</v>
      </c>
      <c r="I48" s="126"/>
      <c r="J48" s="125" t="e">
        <f>IF($B48="","",VLOOKUP($A48,#REF!,MATCH($H107,#REF!,0)))</f>
        <v>#REF!</v>
      </c>
      <c r="K48" s="126"/>
      <c r="L48" s="192" t="e">
        <f>IF($B48="","",VLOOKUP($A48,#REF!,MATCH($K107,#REF!,0)))</f>
        <v>#REF!</v>
      </c>
      <c r="M48" s="122"/>
      <c r="N48" s="126" t="e">
        <f>IF($B48="","",VLOOKUP($A48,#REF!,MATCH($M107,#REF!,0)))</f>
        <v>#REF!</v>
      </c>
      <c r="O48" s="80" t="e">
        <f>IF($B48="","",VLOOKUP($A48,#REF!,MATCH($N107,#REF!,0)))</f>
        <v>#REF!</v>
      </c>
      <c r="P48" s="34" t="e">
        <f t="shared" si="5"/>
        <v>#REF!</v>
      </c>
    </row>
    <row r="49" spans="1:23" s="26" customFormat="1" ht="14.25" customHeight="1">
      <c r="A49" s="26" t="str">
        <f t="shared" si="4"/>
        <v>1474-2</v>
      </c>
      <c r="B49" s="90" t="e">
        <f>IF($A49="","",IF(VLOOKUP($A49,#REF!,MATCH($F$129,#REF!,0),0)="入力なし","",IF(VLOOKUP($A49,#REF!,MATCH($B108,#REF!,0),0)="","",VLOOKUP($A49,#REF!,MATCH($B108,#REF!,0)))))</f>
        <v>#REF!</v>
      </c>
      <c r="C49" s="212"/>
      <c r="D49" s="212"/>
      <c r="E49" s="122"/>
      <c r="F49" s="192" t="e">
        <f>IF($B49="","",VLOOKUP($A49,#REF!,MATCH($G108,#REF!,0)))</f>
        <v>#REF!</v>
      </c>
      <c r="G49" s="126"/>
      <c r="H49" s="125" t="e">
        <f>IF($B49="","",VLOOKUP($A49,#REF!,MATCH($E108,#REF!,0)))</f>
        <v>#REF!</v>
      </c>
      <c r="I49" s="126"/>
      <c r="J49" s="125" t="e">
        <f>IF($B49="","",VLOOKUP($A49,#REF!,MATCH($H108,#REF!,0)))</f>
        <v>#REF!</v>
      </c>
      <c r="K49" s="126"/>
      <c r="L49" s="192" t="e">
        <f>IF($B49="","",VLOOKUP($A49,#REF!,MATCH($K108,#REF!,0)))</f>
        <v>#REF!</v>
      </c>
      <c r="M49" s="122"/>
      <c r="N49" s="126" t="e">
        <f>IF($B49="","",VLOOKUP($A49,#REF!,MATCH($M108,#REF!,0)))</f>
        <v>#REF!</v>
      </c>
      <c r="O49" s="80" t="e">
        <f>IF($B49="","",VLOOKUP($A49,#REF!,MATCH($N108,#REF!,0)))</f>
        <v>#REF!</v>
      </c>
      <c r="P49" s="34" t="e">
        <f t="shared" si="5"/>
        <v>#REF!</v>
      </c>
      <c r="W49" s="23"/>
    </row>
    <row r="50" spans="1:23" s="26" customFormat="1" ht="14.25" customHeight="1">
      <c r="A50" s="26" t="str">
        <f t="shared" si="4"/>
        <v>1474-2</v>
      </c>
      <c r="B50" s="90" t="e">
        <f>IF($A50="","",IF(VLOOKUP($A50,#REF!,MATCH($F$129,#REF!,0),0)="入力なし","",IF(VLOOKUP($A50,#REF!,MATCH($B109,#REF!,0),0)="","",VLOOKUP($A50,#REF!,MATCH($B109,#REF!,0)))))</f>
        <v>#REF!</v>
      </c>
      <c r="C50" s="212"/>
      <c r="D50" s="212"/>
      <c r="E50" s="122"/>
      <c r="F50" s="192" t="e">
        <f>IF($B50="","",VLOOKUP($A50,#REF!,MATCH($G109,#REF!,0)))</f>
        <v>#REF!</v>
      </c>
      <c r="G50" s="126"/>
      <c r="H50" s="125" t="e">
        <f>IF($B50="","",VLOOKUP($A50,#REF!,MATCH($E109,#REF!,0)))</f>
        <v>#REF!</v>
      </c>
      <c r="I50" s="126"/>
      <c r="J50" s="125" t="e">
        <f>IF($B50="","",VLOOKUP($A50,#REF!,MATCH($H109,#REF!,0)))</f>
        <v>#REF!</v>
      </c>
      <c r="K50" s="126"/>
      <c r="L50" s="192" t="e">
        <f>IF($B50="","",VLOOKUP($A50,#REF!,MATCH($K109,#REF!,0)))</f>
        <v>#REF!</v>
      </c>
      <c r="M50" s="122"/>
      <c r="N50" s="126" t="e">
        <f>IF($B50="","",VLOOKUP($A50,#REF!,MATCH($M109,#REF!,0)))</f>
        <v>#REF!</v>
      </c>
      <c r="O50" s="81" t="e">
        <f>IF($B50="","",VLOOKUP($A50,#REF!,MATCH($N109,#REF!,0)))</f>
        <v>#REF!</v>
      </c>
      <c r="P50" s="55" t="e">
        <f t="shared" si="5"/>
        <v>#REF!</v>
      </c>
      <c r="W50" s="23"/>
    </row>
    <row r="51" spans="1:22" s="26" customFormat="1" ht="14.25" customHeight="1">
      <c r="A51" s="26" t="str">
        <f t="shared" si="4"/>
        <v>1474-2</v>
      </c>
      <c r="B51" s="90" t="e">
        <f>IF($A51="","",IF(VLOOKUP($A51,#REF!,MATCH($F$129,#REF!,0),0)="入力なし","",IF(VLOOKUP($A51,#REF!,MATCH($B110,#REF!,0),0)="","",VLOOKUP($A51,#REF!,MATCH($B110,#REF!,0)))))</f>
        <v>#REF!</v>
      </c>
      <c r="C51" s="212"/>
      <c r="D51" s="212"/>
      <c r="E51" s="122"/>
      <c r="F51" s="192" t="e">
        <f>IF($B51="","",VLOOKUP($A51,#REF!,MATCH($G110,#REF!,0)))</f>
        <v>#REF!</v>
      </c>
      <c r="G51" s="126"/>
      <c r="H51" s="125" t="e">
        <f>IF($B51="","",VLOOKUP($A51,#REF!,MATCH($E110,#REF!,0)))</f>
        <v>#REF!</v>
      </c>
      <c r="I51" s="126"/>
      <c r="J51" s="125" t="e">
        <f>IF($B51="","",VLOOKUP($A51,#REF!,MATCH($H110,#REF!,0)))</f>
        <v>#REF!</v>
      </c>
      <c r="K51" s="126"/>
      <c r="L51" s="192" t="e">
        <f>IF($B51="","",VLOOKUP($A51,#REF!,MATCH($K110,#REF!,0)))</f>
        <v>#REF!</v>
      </c>
      <c r="M51" s="122"/>
      <c r="N51" s="126" t="e">
        <f>IF($B51="","",VLOOKUP($A51,#REF!,MATCH($M110,#REF!,0)))</f>
        <v>#REF!</v>
      </c>
      <c r="O51" s="81" t="e">
        <f>IF($B51="","",VLOOKUP($A51,#REF!,MATCH($N110,#REF!,0)))</f>
        <v>#REF!</v>
      </c>
      <c r="P51" s="55" t="e">
        <f t="shared" si="5"/>
        <v>#REF!</v>
      </c>
      <c r="V51" s="23"/>
    </row>
    <row r="52" spans="1:26" s="26" customFormat="1" ht="14.25" customHeight="1">
      <c r="A52" s="26" t="str">
        <f t="shared" si="4"/>
        <v>1474-2</v>
      </c>
      <c r="B52" s="90" t="e">
        <f>IF($A52="","",IF(VLOOKUP($A52,#REF!,MATCH($F$129,#REF!,0),0)="入力なし","",IF(VLOOKUP($A52,#REF!,MATCH($B111,#REF!,0),0)="","",VLOOKUP($A52,#REF!,MATCH($B111,#REF!,0)))))</f>
        <v>#REF!</v>
      </c>
      <c r="C52" s="212"/>
      <c r="D52" s="212"/>
      <c r="E52" s="122"/>
      <c r="F52" s="192" t="e">
        <f>IF($B52="","",VLOOKUP($A52,#REF!,MATCH($G111,#REF!,0)))</f>
        <v>#REF!</v>
      </c>
      <c r="G52" s="126"/>
      <c r="H52" s="125" t="e">
        <f>IF($B52="","",VLOOKUP($A52,#REF!,MATCH($E111,#REF!,0)))</f>
        <v>#REF!</v>
      </c>
      <c r="I52" s="126"/>
      <c r="J52" s="125" t="e">
        <f>IF($B52="","",VLOOKUP($A52,#REF!,MATCH($H111,#REF!,0)))</f>
        <v>#REF!</v>
      </c>
      <c r="K52" s="126"/>
      <c r="L52" s="192" t="e">
        <f>IF($B52="","",VLOOKUP($A52,#REF!,MATCH($K111,#REF!,0)))</f>
        <v>#REF!</v>
      </c>
      <c r="M52" s="122"/>
      <c r="N52" s="126" t="e">
        <f>IF($B52="","",VLOOKUP($A52,#REF!,MATCH($M111,#REF!,0)))</f>
        <v>#REF!</v>
      </c>
      <c r="O52" s="80" t="e">
        <f>IF($B52="","",VLOOKUP($A52,#REF!,MATCH($N111,#REF!,0)))</f>
        <v>#REF!</v>
      </c>
      <c r="P52" s="34" t="e">
        <f t="shared" si="5"/>
        <v>#REF!</v>
      </c>
      <c r="S52" s="23"/>
      <c r="T52" s="23"/>
      <c r="U52" s="23"/>
      <c r="V52" s="23"/>
      <c r="X52" s="23"/>
      <c r="Y52" s="23"/>
      <c r="Z52" s="23"/>
    </row>
    <row r="53" spans="1:26" s="26" customFormat="1" ht="14.25" customHeight="1">
      <c r="A53" s="26" t="str">
        <f t="shared" si="4"/>
        <v>1474-2</v>
      </c>
      <c r="B53" s="90" t="e">
        <f>IF($A53="","",IF(VLOOKUP($A53,#REF!,MATCH($F$129,#REF!,0),0)="入力なし","",IF(VLOOKUP($A53,#REF!,MATCH($B112,#REF!,0),0)="","",VLOOKUP($A53,#REF!,MATCH($B112,#REF!,0)))))</f>
        <v>#REF!</v>
      </c>
      <c r="C53" s="212"/>
      <c r="D53" s="212"/>
      <c r="E53" s="122"/>
      <c r="F53" s="192" t="e">
        <f>IF($B53="","",VLOOKUP($A53,#REF!,MATCH($G112,#REF!,0)))</f>
        <v>#REF!</v>
      </c>
      <c r="G53" s="126"/>
      <c r="H53" s="125" t="e">
        <f>IF($B53="","",VLOOKUP($A53,#REF!,MATCH($E112,#REF!,0)))</f>
        <v>#REF!</v>
      </c>
      <c r="I53" s="126"/>
      <c r="J53" s="125" t="e">
        <f>IF($B53="","",VLOOKUP($A53,#REF!,MATCH($H112,#REF!,0)))</f>
        <v>#REF!</v>
      </c>
      <c r="K53" s="126"/>
      <c r="L53" s="192" t="e">
        <f>IF($B53="","",VLOOKUP($A53,#REF!,MATCH($K112,#REF!,0)))</f>
        <v>#REF!</v>
      </c>
      <c r="M53" s="122"/>
      <c r="N53" s="126" t="e">
        <f>IF($B53="","",VLOOKUP($A53,#REF!,MATCH($M112,#REF!,0)))</f>
        <v>#REF!</v>
      </c>
      <c r="O53" s="81" t="e">
        <f>IF($B53="","",VLOOKUP($A53,#REF!,MATCH($N112,#REF!,0)))</f>
        <v>#REF!</v>
      </c>
      <c r="P53" s="55" t="e">
        <f t="shared" si="5"/>
        <v>#REF!</v>
      </c>
      <c r="S53" s="23"/>
      <c r="T53" s="23"/>
      <c r="U53" s="23"/>
      <c r="X53" s="23"/>
      <c r="Y53" s="23"/>
      <c r="Z53" s="23"/>
    </row>
    <row r="54" spans="1:26" s="26" customFormat="1" ht="14.25" customHeight="1">
      <c r="A54" s="26" t="str">
        <f t="shared" si="4"/>
        <v>1474-2</v>
      </c>
      <c r="B54" s="90" t="e">
        <f>IF($A54="","",IF(VLOOKUP($A54,#REF!,MATCH($F$129,#REF!,0),0)="入力なし","",IF(VLOOKUP($A54,#REF!,MATCH($B113,#REF!,0),0)="","",VLOOKUP($A54,#REF!,MATCH($B113,#REF!,0)))))</f>
        <v>#REF!</v>
      </c>
      <c r="C54" s="212"/>
      <c r="D54" s="212"/>
      <c r="E54" s="122"/>
      <c r="F54" s="192" t="e">
        <f>IF($B54="","",VLOOKUP($A54,#REF!,MATCH($G113,#REF!,0)))</f>
        <v>#REF!</v>
      </c>
      <c r="G54" s="126"/>
      <c r="H54" s="125" t="e">
        <f>IF($B54="","",VLOOKUP($A54,#REF!,MATCH($E113,#REF!,0)))</f>
        <v>#REF!</v>
      </c>
      <c r="I54" s="126"/>
      <c r="J54" s="125" t="e">
        <f>IF($B54="","",VLOOKUP($A54,#REF!,MATCH($H113,#REF!,0)))</f>
        <v>#REF!</v>
      </c>
      <c r="K54" s="126"/>
      <c r="L54" s="192" t="e">
        <f>IF($B54="","",VLOOKUP($A54,#REF!,MATCH($K113,#REF!,0)))</f>
        <v>#REF!</v>
      </c>
      <c r="M54" s="122"/>
      <c r="N54" s="126" t="e">
        <f>IF($B54="","",VLOOKUP($A54,#REF!,MATCH($M113,#REF!,0)))</f>
        <v>#REF!</v>
      </c>
      <c r="O54" s="80" t="e">
        <f>IF($B54="","",VLOOKUP($A54,#REF!,MATCH($N113,#REF!,0)))</f>
        <v>#REF!</v>
      </c>
      <c r="P54" s="34" t="e">
        <f t="shared" si="5"/>
        <v>#REF!</v>
      </c>
      <c r="S54" s="23"/>
      <c r="T54" s="23"/>
      <c r="U54" s="23"/>
      <c r="X54" s="23"/>
      <c r="Y54" s="23"/>
      <c r="Z54" s="23"/>
    </row>
    <row r="55" spans="1:26" s="26" customFormat="1" ht="14.25" customHeight="1">
      <c r="A55" s="26" t="str">
        <f t="shared" si="4"/>
        <v>1474-2</v>
      </c>
      <c r="B55" s="90" t="e">
        <f>IF($A55="","",IF(VLOOKUP($A55,#REF!,MATCH($F$129,#REF!,0),0)="入力なし","",IF(VLOOKUP($A55,#REF!,MATCH($B114,#REF!,0),0)="","",VLOOKUP($A55,#REF!,MATCH($B114,#REF!,0)))))</f>
        <v>#REF!</v>
      </c>
      <c r="C55" s="212"/>
      <c r="D55" s="212"/>
      <c r="E55" s="122"/>
      <c r="F55" s="192" t="e">
        <f>IF($B55="","",VLOOKUP($A55,#REF!,MATCH($G114,#REF!,0)))</f>
        <v>#REF!</v>
      </c>
      <c r="G55" s="126"/>
      <c r="H55" s="125" t="e">
        <f>IF($B55="","",VLOOKUP($A55,#REF!,MATCH($E114,#REF!,0)))</f>
        <v>#REF!</v>
      </c>
      <c r="I55" s="126"/>
      <c r="J55" s="125" t="e">
        <f>IF($B55="","",VLOOKUP($A55,#REF!,MATCH($H114,#REF!,0)))</f>
        <v>#REF!</v>
      </c>
      <c r="K55" s="126"/>
      <c r="L55" s="192" t="e">
        <f>IF($B55="","",VLOOKUP($A55,#REF!,MATCH($K114,#REF!,0)))</f>
        <v>#REF!</v>
      </c>
      <c r="M55" s="122"/>
      <c r="N55" s="126" t="e">
        <f>IF($B55="","",VLOOKUP($A55,#REF!,MATCH($M114,#REF!,0)))</f>
        <v>#REF!</v>
      </c>
      <c r="O55" s="80" t="e">
        <f>IF($B55="","",VLOOKUP($A55,#REF!,MATCH($N114,#REF!,0)))</f>
        <v>#REF!</v>
      </c>
      <c r="P55" s="34" t="e">
        <f t="shared" si="5"/>
        <v>#REF!</v>
      </c>
      <c r="S55" s="23"/>
      <c r="T55" s="23"/>
      <c r="U55" s="23"/>
      <c r="X55" s="23"/>
      <c r="Y55" s="23"/>
      <c r="Z55" s="23"/>
    </row>
    <row r="56" spans="1:26" s="26" customFormat="1" ht="14.25" customHeight="1">
      <c r="A56" s="26" t="str">
        <f t="shared" si="4"/>
        <v>1474-2</v>
      </c>
      <c r="B56" s="90" t="e">
        <f>IF($A56="","",IF(VLOOKUP($A56,#REF!,MATCH($F$129,#REF!,0),0)="入力なし","",IF(VLOOKUP($A56,#REF!,MATCH($B115,#REF!,0),0)="","",VLOOKUP($A56,#REF!,MATCH($B115,#REF!,0)))))</f>
        <v>#REF!</v>
      </c>
      <c r="C56" s="212"/>
      <c r="D56" s="212"/>
      <c r="E56" s="122"/>
      <c r="F56" s="192" t="e">
        <f>IF($B56="","",VLOOKUP($A56,#REF!,MATCH($G115,#REF!,0)))</f>
        <v>#REF!</v>
      </c>
      <c r="G56" s="126"/>
      <c r="H56" s="125" t="e">
        <f>IF($B56="","",VLOOKUP($A56,#REF!,MATCH($E115,#REF!,0)))</f>
        <v>#REF!</v>
      </c>
      <c r="I56" s="126"/>
      <c r="J56" s="125" t="e">
        <f>IF($B56="","",VLOOKUP($A56,#REF!,MATCH($H115,#REF!,0)))</f>
        <v>#REF!</v>
      </c>
      <c r="K56" s="126"/>
      <c r="L56" s="192" t="e">
        <f>IF($B56="","",VLOOKUP($A56,#REF!,MATCH($K115,#REF!,0)))</f>
        <v>#REF!</v>
      </c>
      <c r="M56" s="122"/>
      <c r="N56" s="126" t="e">
        <f>IF($B56="","",VLOOKUP($A56,#REF!,MATCH($M115,#REF!,0)))</f>
        <v>#REF!</v>
      </c>
      <c r="O56" s="80" t="e">
        <f>IF($B56="","",VLOOKUP($A56,#REF!,MATCH($N115,#REF!,0)))</f>
        <v>#REF!</v>
      </c>
      <c r="P56" s="34" t="e">
        <f t="shared" si="5"/>
        <v>#REF!</v>
      </c>
      <c r="S56" s="23"/>
      <c r="T56" s="23"/>
      <c r="U56" s="23"/>
      <c r="X56" s="23"/>
      <c r="Y56" s="23"/>
      <c r="Z56" s="23"/>
    </row>
    <row r="57" spans="1:26" s="26" customFormat="1" ht="14.25" customHeight="1">
      <c r="A57" s="26" t="str">
        <f t="shared" si="4"/>
        <v>1474-2</v>
      </c>
      <c r="B57" s="90" t="e">
        <f>IF($A57="","",IF(VLOOKUP($A57,#REF!,MATCH($F$129,#REF!,0),0)="入力なし","",IF(VLOOKUP($A57,#REF!,MATCH($B116,#REF!,0),0)="","",VLOOKUP($A57,#REF!,MATCH($B116,#REF!,0)))))</f>
        <v>#REF!</v>
      </c>
      <c r="C57" s="212"/>
      <c r="D57" s="212"/>
      <c r="E57" s="122"/>
      <c r="F57" s="192" t="e">
        <f>IF($B57="","",VLOOKUP($A57,#REF!,MATCH($G116,#REF!,0)))</f>
        <v>#REF!</v>
      </c>
      <c r="G57" s="126"/>
      <c r="H57" s="125" t="e">
        <f>IF($B57="","",VLOOKUP($A57,#REF!,MATCH($E116,#REF!,0)))</f>
        <v>#REF!</v>
      </c>
      <c r="I57" s="126"/>
      <c r="J57" s="125" t="e">
        <f>IF($B57="","",VLOOKUP($A57,#REF!,MATCH($H116,#REF!,0)))</f>
        <v>#REF!</v>
      </c>
      <c r="K57" s="126"/>
      <c r="L57" s="192" t="e">
        <f>IF($B57="","",VLOOKUP($A57,#REF!,MATCH($K116,#REF!,0)))</f>
        <v>#REF!</v>
      </c>
      <c r="M57" s="122"/>
      <c r="N57" s="126" t="e">
        <f>IF($B57="","",VLOOKUP($A57,#REF!,MATCH($M116,#REF!,0)))</f>
        <v>#REF!</v>
      </c>
      <c r="O57" s="80" t="e">
        <f>IF($B57="","",VLOOKUP($A57,#REF!,MATCH($N116,#REF!,0)))</f>
        <v>#REF!</v>
      </c>
      <c r="P57" s="34" t="e">
        <f t="shared" si="5"/>
        <v>#REF!</v>
      </c>
      <c r="S57" s="23"/>
      <c r="T57" s="23"/>
      <c r="U57" s="23"/>
      <c r="X57" s="23"/>
      <c r="Y57" s="23"/>
      <c r="Z57" s="23"/>
    </row>
    <row r="58" spans="1:26" s="26" customFormat="1" ht="14.25" customHeight="1">
      <c r="A58" s="26" t="str">
        <f t="shared" si="4"/>
        <v>1474-2</v>
      </c>
      <c r="B58" s="90" t="e">
        <f>IF($A58="","",IF(VLOOKUP($A58,#REF!,MATCH($F$129,#REF!,0),0)="入力なし","",IF(VLOOKUP($A58,#REF!,MATCH($B117,#REF!,0),0)="","",VLOOKUP($A58,#REF!,MATCH($B117,#REF!,0)))))</f>
        <v>#REF!</v>
      </c>
      <c r="C58" s="212"/>
      <c r="D58" s="212"/>
      <c r="E58" s="122"/>
      <c r="F58" s="192" t="e">
        <f>IF($B58="","",VLOOKUP($A58,#REF!,MATCH($G117,#REF!,0)))</f>
        <v>#REF!</v>
      </c>
      <c r="G58" s="126"/>
      <c r="H58" s="125" t="e">
        <f>IF($B58="","",VLOOKUP($A58,#REF!,MATCH($E117,#REF!,0)))</f>
        <v>#REF!</v>
      </c>
      <c r="I58" s="126"/>
      <c r="J58" s="125" t="e">
        <f>IF($B58="","",VLOOKUP($A58,#REF!,MATCH($H117,#REF!,0)))</f>
        <v>#REF!</v>
      </c>
      <c r="K58" s="126"/>
      <c r="L58" s="192" t="e">
        <f>IF($B58="","",VLOOKUP($A58,#REF!,MATCH($K117,#REF!,0)))</f>
        <v>#REF!</v>
      </c>
      <c r="M58" s="122"/>
      <c r="N58" s="126" t="e">
        <f>IF($B58="","",VLOOKUP($A58,#REF!,MATCH($M117,#REF!,0)))</f>
        <v>#REF!</v>
      </c>
      <c r="O58" s="80" t="e">
        <f>IF($B58="","",VLOOKUP($A58,#REF!,MATCH($N117,#REF!,0)))</f>
        <v>#REF!</v>
      </c>
      <c r="P58" s="34" t="e">
        <f t="shared" si="5"/>
        <v>#REF!</v>
      </c>
      <c r="S58" s="23"/>
      <c r="T58" s="23"/>
      <c r="U58" s="23"/>
      <c r="X58" s="23"/>
      <c r="Y58" s="23"/>
      <c r="Z58" s="23"/>
    </row>
    <row r="59" spans="1:26" s="26" customFormat="1" ht="14.25" customHeight="1">
      <c r="A59" s="26" t="str">
        <f t="shared" si="4"/>
        <v>1474-2</v>
      </c>
      <c r="B59" s="90" t="e">
        <f>IF($A59="","",IF(VLOOKUP($A59,#REF!,MATCH($F$129,#REF!,0),0)="入力なし","",IF(VLOOKUP($A59,#REF!,MATCH($B118,#REF!,0),0)="","",VLOOKUP($A59,#REF!,MATCH($B118,#REF!,0)))))</f>
        <v>#REF!</v>
      </c>
      <c r="C59" s="212"/>
      <c r="D59" s="212"/>
      <c r="E59" s="122"/>
      <c r="F59" s="192" t="e">
        <f>IF($B59="","",VLOOKUP($A59,#REF!,MATCH($G118,#REF!,0)))</f>
        <v>#REF!</v>
      </c>
      <c r="G59" s="126"/>
      <c r="H59" s="125" t="e">
        <f>IF($B59="","",VLOOKUP($A59,#REF!,MATCH($E118,#REF!,0)))</f>
        <v>#REF!</v>
      </c>
      <c r="I59" s="126"/>
      <c r="J59" s="125" t="e">
        <f>IF($B59="","",VLOOKUP($A59,#REF!,MATCH($H118,#REF!,0)))</f>
        <v>#REF!</v>
      </c>
      <c r="K59" s="126"/>
      <c r="L59" s="192" t="e">
        <f>IF($B59="","",VLOOKUP($A59,#REF!,MATCH($K118,#REF!,0)))</f>
        <v>#REF!</v>
      </c>
      <c r="M59" s="122"/>
      <c r="N59" s="126" t="e">
        <f>IF($B59="","",VLOOKUP($A59,#REF!,MATCH($M118,#REF!,0)))</f>
        <v>#REF!</v>
      </c>
      <c r="O59" s="80" t="e">
        <f>IF($B59="","",VLOOKUP($A59,#REF!,MATCH($N118,#REF!,0)))</f>
        <v>#REF!</v>
      </c>
      <c r="P59" s="34" t="e">
        <f t="shared" si="5"/>
        <v>#REF!</v>
      </c>
      <c r="S59" s="23"/>
      <c r="T59" s="23"/>
      <c r="U59" s="23"/>
      <c r="X59" s="23"/>
      <c r="Y59" s="23"/>
      <c r="Z59" s="23"/>
    </row>
    <row r="60" spans="1:26" s="26" customFormat="1" ht="14.25" customHeight="1">
      <c r="A60" s="26" t="str">
        <f t="shared" si="4"/>
        <v>1474-2</v>
      </c>
      <c r="B60" s="90" t="e">
        <f>IF($A60="","",IF(VLOOKUP($A60,#REF!,MATCH($F$129,#REF!,0),0)="入力なし","",IF(VLOOKUP($A60,#REF!,MATCH($B119,#REF!,0),0)="","",VLOOKUP($A60,#REF!,MATCH($B119,#REF!,0)))))</f>
        <v>#REF!</v>
      </c>
      <c r="C60" s="212"/>
      <c r="D60" s="212"/>
      <c r="E60" s="122"/>
      <c r="F60" s="192" t="e">
        <f>IF($B60="","",VLOOKUP($A60,#REF!,MATCH($G119,#REF!,0)))</f>
        <v>#REF!</v>
      </c>
      <c r="G60" s="126"/>
      <c r="H60" s="125" t="e">
        <f>IF($B60="","",VLOOKUP($A60,#REF!,MATCH($E119,#REF!,0)))</f>
        <v>#REF!</v>
      </c>
      <c r="I60" s="126"/>
      <c r="J60" s="125" t="e">
        <f>IF($B60="","",VLOOKUP($A60,#REF!,MATCH($H119,#REF!,0)))</f>
        <v>#REF!</v>
      </c>
      <c r="K60" s="126"/>
      <c r="L60" s="192" t="e">
        <f>IF($B60="","",VLOOKUP($A60,#REF!,MATCH($K119,#REF!,0)))</f>
        <v>#REF!</v>
      </c>
      <c r="M60" s="122"/>
      <c r="N60" s="126" t="e">
        <f>IF($B60="","",VLOOKUP($A60,#REF!,MATCH($M119,#REF!,0)))</f>
        <v>#REF!</v>
      </c>
      <c r="O60" s="80" t="e">
        <f>IF($B60="","",VLOOKUP($A60,#REF!,MATCH($N119,#REF!,0)))</f>
        <v>#REF!</v>
      </c>
      <c r="P60" s="34" t="e">
        <f t="shared" si="5"/>
        <v>#REF!</v>
      </c>
      <c r="S60" s="23"/>
      <c r="T60" s="23"/>
      <c r="U60" s="23"/>
      <c r="X60" s="23"/>
      <c r="Y60" s="23"/>
      <c r="Z60" s="23"/>
    </row>
    <row r="61" spans="1:26" s="26" customFormat="1" ht="14.25" customHeight="1">
      <c r="A61" s="26" t="str">
        <f t="shared" si="4"/>
        <v>1474-2</v>
      </c>
      <c r="B61" s="90" t="e">
        <f>IF($A61="","",IF(VLOOKUP($A61,#REF!,MATCH($F$129,#REF!,0),0)="入力なし","",IF(VLOOKUP($A61,#REF!,MATCH($B120,#REF!,0),0)="","",VLOOKUP($A61,#REF!,MATCH($B120,#REF!,0)))))</f>
        <v>#REF!</v>
      </c>
      <c r="C61" s="212"/>
      <c r="D61" s="212"/>
      <c r="E61" s="122"/>
      <c r="F61" s="192" t="e">
        <f>IF($B61="","",VLOOKUP($A61,#REF!,MATCH($G120,#REF!,0)))</f>
        <v>#REF!</v>
      </c>
      <c r="G61" s="126"/>
      <c r="H61" s="125" t="e">
        <f>IF($B61="","",VLOOKUP($A61,#REF!,MATCH($E120,#REF!,0)))</f>
        <v>#REF!</v>
      </c>
      <c r="I61" s="126"/>
      <c r="J61" s="125" t="e">
        <f>IF($B61="","",VLOOKUP($A61,#REF!,MATCH($H120,#REF!,0)))</f>
        <v>#REF!</v>
      </c>
      <c r="K61" s="126"/>
      <c r="L61" s="192" t="e">
        <f>IF($B61="","",VLOOKUP($A61,#REF!,MATCH($K120,#REF!,0)))</f>
        <v>#REF!</v>
      </c>
      <c r="M61" s="122"/>
      <c r="N61" s="126" t="e">
        <f>IF($B61="","",VLOOKUP($A61,#REF!,MATCH($M120,#REF!,0)))</f>
        <v>#REF!</v>
      </c>
      <c r="O61" s="80" t="e">
        <f>IF($B61="","",VLOOKUP($A61,#REF!,MATCH($N120,#REF!,0)))</f>
        <v>#REF!</v>
      </c>
      <c r="P61" s="34" t="e">
        <f t="shared" si="5"/>
        <v>#REF!</v>
      </c>
      <c r="S61" s="23"/>
      <c r="T61" s="23"/>
      <c r="U61" s="23"/>
      <c r="X61" s="23"/>
      <c r="Y61" s="23"/>
      <c r="Z61" s="23"/>
    </row>
    <row r="62" spans="1:26" s="26" customFormat="1" ht="14.25" customHeight="1">
      <c r="A62" s="26" t="str">
        <f t="shared" si="4"/>
        <v>1474-2</v>
      </c>
      <c r="B62" s="90" t="e">
        <f>IF($A62="","",IF(VLOOKUP($A62,#REF!,MATCH($F$129,#REF!,0),0)="入力なし","",IF(VLOOKUP($A62,#REF!,MATCH($B121,#REF!,0),0)="","",VLOOKUP($A62,#REF!,MATCH($B121,#REF!,0)))))</f>
        <v>#REF!</v>
      </c>
      <c r="C62" s="212"/>
      <c r="D62" s="212"/>
      <c r="E62" s="122"/>
      <c r="F62" s="192" t="e">
        <f>IF($B62="","",VLOOKUP($A62,#REF!,MATCH($G121,#REF!,0)))</f>
        <v>#REF!</v>
      </c>
      <c r="G62" s="126"/>
      <c r="H62" s="125" t="e">
        <f>IF($B62="","",VLOOKUP($A62,#REF!,MATCH($E121,#REF!,0)))</f>
        <v>#REF!</v>
      </c>
      <c r="I62" s="126"/>
      <c r="J62" s="125" t="e">
        <f>IF($B62="","",VLOOKUP($A62,#REF!,MATCH($H121,#REF!,0)))</f>
        <v>#REF!</v>
      </c>
      <c r="K62" s="126"/>
      <c r="L62" s="192" t="e">
        <f>IF($B62="","",VLOOKUP($A62,#REF!,MATCH($K121,#REF!,0)))</f>
        <v>#REF!</v>
      </c>
      <c r="M62" s="122"/>
      <c r="N62" s="126" t="e">
        <f>IF($B62="","",VLOOKUP($A62,#REF!,MATCH($M121,#REF!,0)))</f>
        <v>#REF!</v>
      </c>
      <c r="O62" s="80" t="e">
        <f>IF($B62="","",VLOOKUP($A62,#REF!,MATCH($N121,#REF!,0)))</f>
        <v>#REF!</v>
      </c>
      <c r="P62" s="34" t="e">
        <f t="shared" si="5"/>
        <v>#REF!</v>
      </c>
      <c r="S62" s="23"/>
      <c r="T62" s="23"/>
      <c r="U62" s="23"/>
      <c r="X62" s="23"/>
      <c r="Y62" s="23"/>
      <c r="Z62" s="23"/>
    </row>
    <row r="63" spans="1:26" s="26" customFormat="1" ht="14.25" customHeight="1">
      <c r="A63" s="26" t="str">
        <f t="shared" si="4"/>
        <v>1474-2</v>
      </c>
      <c r="B63" s="90" t="e">
        <f>IF($A63="","",IF(VLOOKUP($A63,#REF!,MATCH($F$129,#REF!,0),0)="入力なし","",IF(VLOOKUP($A63,#REF!,MATCH($B122,#REF!,0),0)="","",VLOOKUP($A63,#REF!,MATCH($B122,#REF!,0)))))</f>
        <v>#REF!</v>
      </c>
      <c r="C63" s="212"/>
      <c r="D63" s="212"/>
      <c r="E63" s="122"/>
      <c r="F63" s="192" t="e">
        <f>IF($B63="","",VLOOKUP($A63,#REF!,MATCH($G122,#REF!,0)))</f>
        <v>#REF!</v>
      </c>
      <c r="G63" s="126"/>
      <c r="H63" s="125" t="e">
        <f>IF($B63="","",VLOOKUP($A63,#REF!,MATCH($E122,#REF!,0)))</f>
        <v>#REF!</v>
      </c>
      <c r="I63" s="126"/>
      <c r="J63" s="125" t="e">
        <f>IF($B63="","",VLOOKUP($A63,#REF!,MATCH($H122,#REF!,0)))</f>
        <v>#REF!</v>
      </c>
      <c r="K63" s="126"/>
      <c r="L63" s="192" t="e">
        <f>IF($B63="","",VLOOKUP($A63,#REF!,MATCH($K122,#REF!,0)))</f>
        <v>#REF!</v>
      </c>
      <c r="M63" s="122"/>
      <c r="N63" s="126" t="e">
        <f>IF($B63="","",VLOOKUP($A63,#REF!,MATCH($M122,#REF!,0)))</f>
        <v>#REF!</v>
      </c>
      <c r="O63" s="80" t="e">
        <f>IF($B63="","",VLOOKUP($A63,#REF!,MATCH($N122,#REF!,0)))</f>
        <v>#REF!</v>
      </c>
      <c r="P63" s="34" t="e">
        <f t="shared" si="5"/>
        <v>#REF!</v>
      </c>
      <c r="S63" s="23"/>
      <c r="T63" s="23"/>
      <c r="U63" s="23"/>
      <c r="X63" s="23"/>
      <c r="Y63" s="23"/>
      <c r="Z63" s="23"/>
    </row>
    <row r="64" spans="1:26" s="26" customFormat="1" ht="14.25" customHeight="1">
      <c r="A64" s="26" t="str">
        <f t="shared" si="4"/>
        <v>1474-2</v>
      </c>
      <c r="B64" s="90" t="e">
        <f>IF($A64="","",IF(VLOOKUP($A64,#REF!,MATCH($F$129,#REF!,0),0)="入力なし","",IF(VLOOKUP($A64,#REF!,MATCH($B123,#REF!,0),0)="","",VLOOKUP($A64,#REF!,MATCH($B123,#REF!,0)))))</f>
        <v>#REF!</v>
      </c>
      <c r="C64" s="212"/>
      <c r="D64" s="212"/>
      <c r="E64" s="122"/>
      <c r="F64" s="192" t="e">
        <f>IF($B64="","",VLOOKUP($A64,#REF!,MATCH($G123,#REF!,0)))</f>
        <v>#REF!</v>
      </c>
      <c r="G64" s="126"/>
      <c r="H64" s="125" t="e">
        <f>IF($B64="","",VLOOKUP($A64,#REF!,MATCH($E123,#REF!,0)))</f>
        <v>#REF!</v>
      </c>
      <c r="I64" s="126"/>
      <c r="J64" s="125" t="e">
        <f>IF($B64="","",VLOOKUP($A64,#REF!,MATCH($H123,#REF!,0)))</f>
        <v>#REF!</v>
      </c>
      <c r="K64" s="126"/>
      <c r="L64" s="192" t="e">
        <f>IF($B64="","",VLOOKUP($A64,#REF!,MATCH($K123,#REF!,0)))</f>
        <v>#REF!</v>
      </c>
      <c r="M64" s="122"/>
      <c r="N64" s="126" t="e">
        <f>IF($B64="","",VLOOKUP($A64,#REF!,MATCH($M123,#REF!,0)))</f>
        <v>#REF!</v>
      </c>
      <c r="O64" s="80" t="e">
        <f>IF($B64="","",VLOOKUP($A64,#REF!,MATCH($N123,#REF!,0)))</f>
        <v>#REF!</v>
      </c>
      <c r="P64" s="34" t="e">
        <f t="shared" si="5"/>
        <v>#REF!</v>
      </c>
      <c r="S64" s="23"/>
      <c r="T64" s="23"/>
      <c r="U64" s="23"/>
      <c r="X64" s="23"/>
      <c r="Y64" s="23"/>
      <c r="Z64" s="23"/>
    </row>
    <row r="65" spans="1:26" s="26" customFormat="1" ht="14.25" customHeight="1" thickBot="1">
      <c r="A65" s="26" t="str">
        <f t="shared" si="4"/>
        <v>1474-2</v>
      </c>
      <c r="B65" s="94" t="e">
        <f>IF($A65="","",IF(VLOOKUP($A65,#REF!,MATCH($F$129,#REF!,0),0)="入力なし","",IF(VLOOKUP($A65,#REF!,MATCH($B124,#REF!,0),0)="","",VLOOKUP($A65,#REF!,MATCH($B124,#REF!,0)))))</f>
        <v>#REF!</v>
      </c>
      <c r="C65" s="213"/>
      <c r="D65" s="213"/>
      <c r="E65" s="168"/>
      <c r="F65" s="169" t="e">
        <f>IF($B65="","",VLOOKUP($A65,#REF!,MATCH($G124,#REF!,0)))</f>
        <v>#REF!</v>
      </c>
      <c r="G65" s="168"/>
      <c r="H65" s="169" t="e">
        <f>IF($B65="","",VLOOKUP($A65,#REF!,MATCH($E124,#REF!,0)))</f>
        <v>#REF!</v>
      </c>
      <c r="I65" s="168"/>
      <c r="J65" s="169" t="e">
        <f>IF($B65="","",VLOOKUP($A65,#REF!,MATCH($H124,#REF!,0)))</f>
        <v>#REF!</v>
      </c>
      <c r="K65" s="168"/>
      <c r="L65" s="193" t="e">
        <f>IF($B65="","",VLOOKUP($A65,#REF!,MATCH($K124,#REF!,0)))</f>
        <v>#REF!</v>
      </c>
      <c r="M65" s="130"/>
      <c r="N65" s="167" t="e">
        <f>IF($B65="","",VLOOKUP($A65,#REF!,MATCH($M124,#REF!,0)))</f>
        <v>#REF!</v>
      </c>
      <c r="O65" s="82" t="e">
        <f>IF($B65="","",VLOOKUP($A65,#REF!,MATCH($N124,#REF!,0)))</f>
        <v>#REF!</v>
      </c>
      <c r="P65" s="35" t="e">
        <f t="shared" si="5"/>
        <v>#REF!</v>
      </c>
      <c r="S65" s="23"/>
      <c r="T65" s="23"/>
      <c r="U65" s="23"/>
      <c r="X65" s="23"/>
      <c r="Y65" s="23"/>
      <c r="Z65" s="23"/>
    </row>
    <row r="66" spans="2:16" s="26" customFormat="1" ht="15" customHeight="1" thickBot="1">
      <c r="B66" s="180"/>
      <c r="C66" s="180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3"/>
      <c r="O66" s="162" t="s">
        <v>413</v>
      </c>
      <c r="P66" s="36" t="e">
        <f>SUM(P46:P65)</f>
        <v>#REF!</v>
      </c>
    </row>
    <row r="67" spans="19:26" ht="3" customHeight="1">
      <c r="S67" s="26"/>
      <c r="T67" s="26"/>
      <c r="U67" s="26"/>
      <c r="V67" s="26"/>
      <c r="W67" s="26"/>
      <c r="X67" s="26"/>
      <c r="Y67" s="26"/>
      <c r="Z67" s="26"/>
    </row>
    <row r="68" spans="2:26" ht="16.5" customHeight="1" thickBot="1">
      <c r="B68" s="22" t="s">
        <v>445</v>
      </c>
      <c r="C68" s="22"/>
      <c r="D68" s="22"/>
      <c r="E68" s="22"/>
      <c r="F68" s="22"/>
      <c r="N68" s="24"/>
      <c r="S68" s="26"/>
      <c r="T68" s="26"/>
      <c r="U68" s="26"/>
      <c r="V68" s="26"/>
      <c r="W68" s="26"/>
      <c r="X68" s="26"/>
      <c r="Y68" s="26"/>
      <c r="Z68" s="26"/>
    </row>
    <row r="69" spans="2:16" s="26" customFormat="1" ht="24.75" customHeight="1" thickBot="1">
      <c r="B69" s="288" t="s">
        <v>414</v>
      </c>
      <c r="C69" s="289"/>
      <c r="D69" s="289"/>
      <c r="E69" s="292"/>
      <c r="F69" s="291" t="s">
        <v>433</v>
      </c>
      <c r="G69" s="290" t="s">
        <v>415</v>
      </c>
      <c r="H69" s="291" t="s">
        <v>430</v>
      </c>
      <c r="I69" s="292"/>
      <c r="J69" s="289" t="s">
        <v>465</v>
      </c>
      <c r="K69" s="289"/>
      <c r="L69" s="315" t="s">
        <v>431</v>
      </c>
      <c r="M69" s="316"/>
      <c r="N69" s="138" t="s">
        <v>432</v>
      </c>
      <c r="O69" s="78" t="s">
        <v>460</v>
      </c>
      <c r="P69" s="156" t="s">
        <v>413</v>
      </c>
    </row>
    <row r="70" spans="1:23" s="26" customFormat="1" ht="14.25" customHeight="1">
      <c r="A70" s="26" t="str">
        <f aca="true" t="shared" si="6" ref="A70:A77">IF($B$1="","",$B$1)</f>
        <v>1474-2</v>
      </c>
      <c r="B70" s="91" t="e">
        <f>IF($A70="","",IF(VLOOKUP($A70,#REF!,MATCH($F$129,#REF!,0),0)="入力なし","",IF(VLOOKUP($A70,#REF!,MATCH($B105,#REF!,0))="","",VLOOKUP($A70,#REF!,MATCH($B105,#REF!,0)))))</f>
        <v>#REF!</v>
      </c>
      <c r="C70" s="141"/>
      <c r="D70" s="141"/>
      <c r="E70" s="123"/>
      <c r="F70" s="225" t="e">
        <f>IF($B70="","",VLOOKUP($A70,#REF!,MATCH($G105,#REF!,0)))</f>
        <v>#REF!</v>
      </c>
      <c r="G70" s="128"/>
      <c r="H70" s="194" t="e">
        <f>IF($B70="","",VLOOKUP($A70,#REF!,MATCH($E105,#REF!,0)))</f>
        <v>#REF!</v>
      </c>
      <c r="I70" s="197"/>
      <c r="J70" s="194" t="e">
        <f>IF($B70="","",VLOOKUP($A70,#REF!,MATCH($H105,#REF!,0)))</f>
        <v>#REF!</v>
      </c>
      <c r="K70" s="128"/>
      <c r="L70" s="195" t="e">
        <f>IF($B70="","",VLOOKUP($A70,#REF!,MATCH($K105,#REF!,0)))</f>
        <v>#REF!</v>
      </c>
      <c r="M70" s="143"/>
      <c r="N70" s="152" t="e">
        <f>IF($B70="","",VLOOKUP($A70,#REF!,MATCH($M105,#REF!,0)))</f>
        <v>#REF!</v>
      </c>
      <c r="O70" s="79" t="e">
        <f>IF($B70="","",VLOOKUP($A70,#REF!,MATCH($N105,#REF!,0)))</f>
        <v>#REF!</v>
      </c>
      <c r="P70" s="33" t="e">
        <f aca="true" t="shared" si="7" ref="P70:P77">IF($B70="","",$N70*$O70)</f>
        <v>#REF!</v>
      </c>
      <c r="W70" s="23"/>
    </row>
    <row r="71" spans="1:23" s="26" customFormat="1" ht="14.25" customHeight="1">
      <c r="A71" s="26" t="str">
        <f t="shared" si="6"/>
        <v>1474-2</v>
      </c>
      <c r="B71" s="90" t="e">
        <f>IF($A71="","",IF(VLOOKUP($A71,#REF!,MATCH($F$129,#REF!,0),0)="入力なし","",IF(VLOOKUP($A71,#REF!,MATCH($B106,#REF!,0))="","",VLOOKUP($A71,#REF!,MATCH($B106,#REF!,0)))))</f>
        <v>#REF!</v>
      </c>
      <c r="C71" s="212"/>
      <c r="D71" s="212"/>
      <c r="E71" s="122"/>
      <c r="F71" s="142" t="e">
        <f>IF($B71="","",VLOOKUP($A71,#REF!,MATCH($G106,#REF!,0)))</f>
        <v>#REF!</v>
      </c>
      <c r="G71" s="126"/>
      <c r="H71" s="125" t="e">
        <f>IF($B71="","",VLOOKUP($A71,#REF!,MATCH($E106,#REF!,0)))</f>
        <v>#REF!</v>
      </c>
      <c r="I71" s="126"/>
      <c r="J71" s="125" t="e">
        <f>IF($B71="","",VLOOKUP($A71,#REF!,MATCH($H106,#REF!,0)))</f>
        <v>#REF!</v>
      </c>
      <c r="K71" s="126"/>
      <c r="L71" s="125" t="e">
        <f>IF($B71="","",VLOOKUP($A71,#REF!,MATCH($K106,#REF!,0)))</f>
        <v>#REF!</v>
      </c>
      <c r="M71" s="144"/>
      <c r="N71" s="153" t="e">
        <f>IF($B71="","",VLOOKUP($A71,#REF!,MATCH($M106,#REF!,0)))</f>
        <v>#REF!</v>
      </c>
      <c r="O71" s="80" t="e">
        <f>IF($B71="","",VLOOKUP($A71,#REF!,MATCH($N106,#REF!,0)))</f>
        <v>#REF!</v>
      </c>
      <c r="P71" s="34" t="e">
        <f t="shared" si="7"/>
        <v>#REF!</v>
      </c>
      <c r="W71" s="23"/>
    </row>
    <row r="72" spans="1:16" s="26" customFormat="1" ht="14.25" customHeight="1">
      <c r="A72" s="26" t="str">
        <f t="shared" si="6"/>
        <v>1474-2</v>
      </c>
      <c r="B72" s="90" t="e">
        <f>IF($A72="","",IF(VLOOKUP($A72,#REF!,MATCH($F$129,#REF!,0),0)="入力なし","",IF(VLOOKUP($A72,#REF!,MATCH($B107,#REF!,0))="","",VLOOKUP($A72,#REF!,MATCH($B107,#REF!,0)))))</f>
        <v>#REF!</v>
      </c>
      <c r="C72" s="212"/>
      <c r="D72" s="212"/>
      <c r="E72" s="122"/>
      <c r="F72" s="142" t="e">
        <f>IF($B72="","",VLOOKUP($A72,#REF!,MATCH($G107,#REF!,0)))</f>
        <v>#REF!</v>
      </c>
      <c r="G72" s="126"/>
      <c r="H72" s="125" t="e">
        <f>IF($B72="","",VLOOKUP($A72,#REF!,MATCH($E107,#REF!,0)))</f>
        <v>#REF!</v>
      </c>
      <c r="I72" s="126"/>
      <c r="J72" s="125" t="e">
        <f>IF($B72="","",VLOOKUP($A72,#REF!,MATCH($H107,#REF!,0)))</f>
        <v>#REF!</v>
      </c>
      <c r="K72" s="126"/>
      <c r="L72" s="125" t="e">
        <f>IF($B72="","",VLOOKUP($A72,#REF!,MATCH($K107,#REF!,0)))</f>
        <v>#REF!</v>
      </c>
      <c r="M72" s="144"/>
      <c r="N72" s="153" t="e">
        <f>IF($B72="","",VLOOKUP($A72,#REF!,MATCH($M107,#REF!,0)))</f>
        <v>#REF!</v>
      </c>
      <c r="O72" s="80" t="e">
        <f>IF($B72="","",VLOOKUP($A72,#REF!,MATCH($N107,#REF!,0)))</f>
        <v>#REF!</v>
      </c>
      <c r="P72" s="34" t="e">
        <f t="shared" si="7"/>
        <v>#REF!</v>
      </c>
    </row>
    <row r="73" spans="1:26" s="26" customFormat="1" ht="14.25" customHeight="1">
      <c r="A73" s="26" t="str">
        <f t="shared" si="6"/>
        <v>1474-2</v>
      </c>
      <c r="B73" s="90" t="e">
        <f>IF($A73="","",IF(VLOOKUP($A73,#REF!,MATCH($F$129,#REF!,0),0)="入力なし","",IF(VLOOKUP($A73,#REF!,MATCH($B108,#REF!,0))="","",VLOOKUP($A73,#REF!,MATCH($B108,#REF!,0)))))</f>
        <v>#REF!</v>
      </c>
      <c r="C73" s="212"/>
      <c r="D73" s="212"/>
      <c r="E73" s="122"/>
      <c r="F73" s="142" t="e">
        <f>IF($B73="","",VLOOKUP($A73,#REF!,MATCH($G108,#REF!,0)))</f>
        <v>#REF!</v>
      </c>
      <c r="G73" s="126"/>
      <c r="H73" s="125" t="e">
        <f>IF($B73="","",VLOOKUP($A73,#REF!,MATCH($E108,#REF!,0)))</f>
        <v>#REF!</v>
      </c>
      <c r="I73" s="126"/>
      <c r="J73" s="125" t="e">
        <f>IF($B73="","",VLOOKUP($A73,#REF!,MATCH($H108,#REF!,0)))</f>
        <v>#REF!</v>
      </c>
      <c r="K73" s="126"/>
      <c r="L73" s="125" t="e">
        <f>IF($B73="","",VLOOKUP($A73,#REF!,MATCH($K108,#REF!,0)))</f>
        <v>#REF!</v>
      </c>
      <c r="M73" s="144"/>
      <c r="N73" s="153" t="e">
        <f>IF($B73="","",VLOOKUP($A73,#REF!,MATCH($M108,#REF!,0)))</f>
        <v>#REF!</v>
      </c>
      <c r="O73" s="80" t="e">
        <f>IF($B73="","",VLOOKUP($A73,#REF!,MATCH($N108,#REF!,0)))</f>
        <v>#REF!</v>
      </c>
      <c r="P73" s="34" t="e">
        <f t="shared" si="7"/>
        <v>#REF!</v>
      </c>
      <c r="V73" s="23"/>
      <c r="X73" s="23"/>
      <c r="Y73" s="23"/>
      <c r="Z73" s="23"/>
    </row>
    <row r="74" spans="1:26" s="26" customFormat="1" ht="14.25" customHeight="1">
      <c r="A74" s="26" t="str">
        <f t="shared" si="6"/>
        <v>1474-2</v>
      </c>
      <c r="B74" s="90" t="e">
        <f>IF($A74="","",IF(VLOOKUP($A74,#REF!,MATCH($F$129,#REF!,0),0)="入力なし","",IF(VLOOKUP($A74,#REF!,MATCH($B109,#REF!,0))="","",VLOOKUP($A74,#REF!,MATCH($B109,#REF!,0)))))</f>
        <v>#REF!</v>
      </c>
      <c r="C74" s="212"/>
      <c r="D74" s="212"/>
      <c r="E74" s="122"/>
      <c r="F74" s="142" t="e">
        <f>IF($B74="","",VLOOKUP($A74,#REF!,MATCH($G109,#REF!,0)))</f>
        <v>#REF!</v>
      </c>
      <c r="G74" s="126"/>
      <c r="H74" s="125" t="e">
        <f>IF($B74="","",VLOOKUP($A74,#REF!,MATCH($E109,#REF!,0)))</f>
        <v>#REF!</v>
      </c>
      <c r="I74" s="126"/>
      <c r="J74" s="125" t="e">
        <f>IF($B74="","",VLOOKUP($A74,#REF!,MATCH($H109,#REF!,0)))</f>
        <v>#REF!</v>
      </c>
      <c r="K74" s="126"/>
      <c r="L74" s="125" t="e">
        <f>IF($B74="","",VLOOKUP($A74,#REF!,MATCH($K109,#REF!,0)))</f>
        <v>#REF!</v>
      </c>
      <c r="M74" s="144"/>
      <c r="N74" s="153" t="e">
        <f>IF($B74="","",VLOOKUP($A74,#REF!,MATCH($M109,#REF!,0)))</f>
        <v>#REF!</v>
      </c>
      <c r="O74" s="81" t="e">
        <f>IF($B74="","",VLOOKUP($A74,#REF!,MATCH($N109,#REF!,0)))</f>
        <v>#REF!</v>
      </c>
      <c r="P74" s="55" t="e">
        <f t="shared" si="7"/>
        <v>#REF!</v>
      </c>
      <c r="S74" s="23"/>
      <c r="T74" s="23"/>
      <c r="U74" s="23"/>
      <c r="V74" s="23"/>
      <c r="X74" s="23"/>
      <c r="Y74" s="23"/>
      <c r="Z74" s="23"/>
    </row>
    <row r="75" spans="1:22" s="26" customFormat="1" ht="14.25" customHeight="1">
      <c r="A75" s="26" t="str">
        <f t="shared" si="6"/>
        <v>1474-2</v>
      </c>
      <c r="B75" s="90" t="e">
        <f>IF($A75="","",IF(VLOOKUP($A75,#REF!,MATCH($F$129,#REF!,0),0)="入力なし","",IF(VLOOKUP($A75,#REF!,MATCH($B110,#REF!,0))="","",VLOOKUP($A75,#REF!,MATCH($B110,#REF!,0)))))</f>
        <v>#REF!</v>
      </c>
      <c r="C75" s="212"/>
      <c r="D75" s="212"/>
      <c r="E75" s="122"/>
      <c r="F75" s="142" t="e">
        <f>IF($B75="","",VLOOKUP($A75,#REF!,MATCH($G110,#REF!,0)))</f>
        <v>#REF!</v>
      </c>
      <c r="G75" s="126"/>
      <c r="H75" s="125" t="e">
        <f>IF($B75="","",VLOOKUP($A75,#REF!,MATCH($E110,#REF!,0)))</f>
        <v>#REF!</v>
      </c>
      <c r="I75" s="126"/>
      <c r="J75" s="125" t="e">
        <f>IF($B75="","",VLOOKUP($A75,#REF!,MATCH($H110,#REF!,0)))</f>
        <v>#REF!</v>
      </c>
      <c r="K75" s="126"/>
      <c r="L75" s="142" t="e">
        <f>IF($B75="","",VLOOKUP($A75,#REF!,MATCH($K110,#REF!,0)))</f>
        <v>#REF!</v>
      </c>
      <c r="M75" s="144"/>
      <c r="N75" s="153" t="e">
        <f>IF($B75="","",VLOOKUP($A75,#REF!,MATCH($M110,#REF!,0)))</f>
        <v>#REF!</v>
      </c>
      <c r="O75" s="81" t="e">
        <f>IF($B75="","",VLOOKUP($A75,#REF!,MATCH($N110,#REF!,0)))</f>
        <v>#REF!</v>
      </c>
      <c r="P75" s="55" t="e">
        <f t="shared" si="7"/>
        <v>#REF!</v>
      </c>
      <c r="S75" s="23"/>
      <c r="T75" s="23"/>
      <c r="U75" s="23"/>
      <c r="V75" s="23"/>
    </row>
    <row r="76" spans="1:27" s="26" customFormat="1" ht="14.25" customHeight="1">
      <c r="A76" s="26" t="str">
        <f t="shared" si="6"/>
        <v>1474-2</v>
      </c>
      <c r="B76" s="90" t="e">
        <f>IF($A76="","",IF(VLOOKUP($A76,#REF!,MATCH($F$129,#REF!,0),0)="入力なし","",IF(VLOOKUP($A76,#REF!,MATCH($B111,#REF!,0))="","",VLOOKUP($A76,#REF!,MATCH($B111,#REF!,0)))))</f>
        <v>#REF!</v>
      </c>
      <c r="C76" s="212"/>
      <c r="D76" s="212"/>
      <c r="E76" s="122"/>
      <c r="F76" s="142" t="e">
        <f>IF($B76="","",VLOOKUP($A76,#REF!,MATCH($G111,#REF!,0)))</f>
        <v>#REF!</v>
      </c>
      <c r="G76" s="126"/>
      <c r="H76" s="125" t="e">
        <f>IF($B76="","",VLOOKUP($A76,#REF!,MATCH($E111,#REF!,0)))</f>
        <v>#REF!</v>
      </c>
      <c r="I76" s="126"/>
      <c r="J76" s="125" t="e">
        <f>IF($B76="","",VLOOKUP($A76,#REF!,MATCH($H111,#REF!,0)))</f>
        <v>#REF!</v>
      </c>
      <c r="K76" s="126"/>
      <c r="L76" s="142" t="e">
        <f>IF($B76="","",VLOOKUP($A76,#REF!,MATCH($K111,#REF!,0)))</f>
        <v>#REF!</v>
      </c>
      <c r="M76" s="144"/>
      <c r="N76" s="153" t="e">
        <f>IF($B76="","",VLOOKUP($A76,#REF!,MATCH($M111,#REF!,0)))</f>
        <v>#REF!</v>
      </c>
      <c r="O76" s="80" t="e">
        <f>IF($B76="","",VLOOKUP($A76,#REF!,MATCH($N111,#REF!,0)))</f>
        <v>#REF!</v>
      </c>
      <c r="P76" s="34" t="e">
        <f t="shared" si="7"/>
        <v>#REF!</v>
      </c>
      <c r="S76" s="23"/>
      <c r="T76" s="23"/>
      <c r="U76" s="23"/>
      <c r="V76" s="23"/>
      <c r="AA76" s="23"/>
    </row>
    <row r="77" spans="1:27" s="26" customFormat="1" ht="14.25" customHeight="1" thickBot="1">
      <c r="A77" s="26" t="str">
        <f t="shared" si="6"/>
        <v>1474-2</v>
      </c>
      <c r="B77" s="94" t="e">
        <f>IF($A77="","",IF(VLOOKUP($A77,#REF!,MATCH($F$129,#REF!,0),0)="入力なし","",IF(VLOOKUP($A77,#REF!,MATCH($B112,#REF!,0))="","",VLOOKUP($A77,#REF!,MATCH($B112,#REF!,0)))))</f>
        <v>#REF!</v>
      </c>
      <c r="C77" s="213"/>
      <c r="D77" s="213"/>
      <c r="E77" s="130"/>
      <c r="F77" s="157" t="e">
        <f>IF($B77="","",VLOOKUP($A77,#REF!,MATCH($G112,#REF!,0)))</f>
        <v>#REF!</v>
      </c>
      <c r="G77" s="168"/>
      <c r="H77" s="169" t="e">
        <f>IF($B77="","",VLOOKUP($A77,#REF!,MATCH($E112,#REF!,0)))</f>
        <v>#REF!</v>
      </c>
      <c r="I77" s="168"/>
      <c r="J77" s="169" t="e">
        <f>IF($B77="","",VLOOKUP($A77,#REF!,MATCH($H112,#REF!,0)))</f>
        <v>#REF!</v>
      </c>
      <c r="K77" s="168"/>
      <c r="L77" s="157" t="e">
        <f>IF($B77="","",VLOOKUP($A77,#REF!,MATCH($K112,#REF!,0)))</f>
        <v>#REF!</v>
      </c>
      <c r="M77" s="158"/>
      <c r="N77" s="191" t="e">
        <f>IF($B77="","",VLOOKUP($A77,#REF!,MATCH($M112,#REF!,0)))</f>
        <v>#REF!</v>
      </c>
      <c r="O77" s="82" t="e">
        <f>IF($B77="","",VLOOKUP($A77,#REF!,MATCH($N112,#REF!,0)))</f>
        <v>#REF!</v>
      </c>
      <c r="P77" s="35" t="e">
        <f t="shared" si="7"/>
        <v>#REF!</v>
      </c>
      <c r="S77" s="23"/>
      <c r="T77" s="23"/>
      <c r="U77" s="23"/>
      <c r="V77" s="23"/>
      <c r="AA77" s="23"/>
    </row>
    <row r="78" spans="2:22" s="26" customFormat="1" ht="15" customHeight="1" thickBot="1">
      <c r="B78" s="180"/>
      <c r="C78" s="180"/>
      <c r="D78" s="180"/>
      <c r="E78" s="181"/>
      <c r="F78" s="181"/>
      <c r="G78" s="181"/>
      <c r="H78" s="181"/>
      <c r="I78" s="181"/>
      <c r="J78" s="181"/>
      <c r="K78" s="181"/>
      <c r="L78" s="181"/>
      <c r="M78" s="181"/>
      <c r="N78" s="183"/>
      <c r="O78" s="162" t="s">
        <v>413</v>
      </c>
      <c r="P78" s="36" t="e">
        <f>SUM(P70:P77)</f>
        <v>#REF!</v>
      </c>
      <c r="Q78" s="38"/>
      <c r="S78" s="23"/>
      <c r="T78" s="23"/>
      <c r="U78" s="23"/>
      <c r="V78" s="23"/>
    </row>
    <row r="79" spans="23:27" ht="3" customHeight="1">
      <c r="W79" s="26"/>
      <c r="X79" s="26"/>
      <c r="Y79" s="26"/>
      <c r="Z79" s="26"/>
      <c r="AA79" s="26"/>
    </row>
    <row r="80" spans="2:27" ht="16.5" customHeight="1" thickBot="1">
      <c r="B80" s="22" t="s">
        <v>1521</v>
      </c>
      <c r="C80" s="22"/>
      <c r="D80" s="22"/>
      <c r="E80" s="22"/>
      <c r="F80" s="22"/>
      <c r="N80" s="24"/>
      <c r="X80" s="26"/>
      <c r="Y80" s="26"/>
      <c r="Z80" s="26"/>
      <c r="AA80" s="26"/>
    </row>
    <row r="81" spans="2:23" s="26" customFormat="1" ht="24.75" customHeight="1" thickBot="1">
      <c r="B81" s="288" t="s">
        <v>1015</v>
      </c>
      <c r="C81" s="289"/>
      <c r="D81" s="289"/>
      <c r="E81" s="292"/>
      <c r="F81" s="291" t="s">
        <v>434</v>
      </c>
      <c r="G81" s="290"/>
      <c r="H81" s="291" t="s">
        <v>467</v>
      </c>
      <c r="I81" s="289"/>
      <c r="J81" s="292"/>
      <c r="K81" s="289" t="s">
        <v>435</v>
      </c>
      <c r="L81" s="289"/>
      <c r="M81" s="292"/>
      <c r="N81" s="138" t="s">
        <v>466</v>
      </c>
      <c r="O81" s="104" t="s">
        <v>460</v>
      </c>
      <c r="P81" s="155" t="s">
        <v>413</v>
      </c>
      <c r="S81" s="23"/>
      <c r="T81" s="23"/>
      <c r="U81" s="23"/>
      <c r="V81" s="23"/>
      <c r="W81" s="23"/>
    </row>
    <row r="82" spans="1:23" s="26" customFormat="1" ht="14.25" customHeight="1">
      <c r="A82" s="26" t="str">
        <f aca="true" t="shared" si="8" ref="A82:A89">IF($B$1="","",$B$1)</f>
        <v>1474-2</v>
      </c>
      <c r="B82" s="91" t="e">
        <f>IF($A82="","",IF(VLOOKUP($A82,'入力用シート'!$A$2:$DK$88,MATCH($F$129,'入力用シート'!$A$2:$DK$2,0),0)="入力なし","",IF(VLOOKUP($A82,'入力用シート'!$A$2:$DK$88,MATCH($J105,'入力用シート'!$A$2:$DK$2,0),0)="","",VLOOKUP($A82,'入力用シート'!$A$2:$DK$88,MATCH($J105,'入力用シート'!$A$2:$DK$2,0)))))</f>
        <v>#N/A</v>
      </c>
      <c r="C82" s="141"/>
      <c r="D82" s="141"/>
      <c r="E82" s="123"/>
      <c r="F82" s="225" t="e">
        <f>IF($B82="","",VLOOKUP($A82,'入力用シート'!$A$2:$DK$88,MATCH($G105,'入力用シート'!$A$2:$DK$2,0)))</f>
        <v>#N/A</v>
      </c>
      <c r="G82" s="128"/>
      <c r="H82" s="127" t="e">
        <f>IF($B82="","",VLOOKUP($A82,'入力用シート'!$A$2:$DK$88,MATCH($O105,'入力用シート'!$A$2:$DK$2,0)))</f>
        <v>#N/A</v>
      </c>
      <c r="I82" s="141"/>
      <c r="J82" s="128"/>
      <c r="K82" s="127" t="e">
        <f>IF($B82="","",VLOOKUP($A82,'入力用シート'!$A$2:$DK$88,MATCH($L105,'入力用シート'!$A$2:$DK$2,0)))</f>
        <v>#N/A</v>
      </c>
      <c r="L82" s="92"/>
      <c r="M82" s="123"/>
      <c r="N82" s="152" t="e">
        <f>IF($B82="","",VLOOKUP($A82,'入力用シート'!$A$2:$DK$88,MATCH($M105,'入力用シート'!$A$2:$DK$2,0)))</f>
        <v>#N/A</v>
      </c>
      <c r="O82" s="105" t="e">
        <f>IF($B82="","",VLOOKUP($A82,'入力用シート'!$A$2:$DK$88,MATCH($N105,'入力用シート'!$A$2:$DK$2,0)))</f>
        <v>#N/A</v>
      </c>
      <c r="P82" s="98" t="e">
        <f aca="true" t="shared" si="9" ref="P82:P89">IF($B82="","",$N82*$O82)</f>
        <v>#N/A</v>
      </c>
      <c r="S82" s="23"/>
      <c r="T82" s="23"/>
      <c r="U82" s="23"/>
      <c r="V82" s="23"/>
      <c r="W82" s="23"/>
    </row>
    <row r="83" spans="1:26" s="26" customFormat="1" ht="14.25" customHeight="1">
      <c r="A83" s="26" t="str">
        <f t="shared" si="8"/>
        <v>1474-2</v>
      </c>
      <c r="B83" s="90" t="e">
        <f>IF($A83="","",IF(VLOOKUP($A83,'入力用シート'!$A$2:$DK$88,MATCH($F$129,'入力用シート'!$A$2:$DK$2,0),0)="入力なし","",IF(VLOOKUP($A83,'入力用シート'!$A$2:$DK$88,MATCH($J106,'入力用シート'!$A$2:$DK$2,0),0)="","",VLOOKUP($A83,'入力用シート'!$A$2:$DK$88,MATCH($J106,'入力用シート'!$A$2:$DK$2,0)))))</f>
        <v>#N/A</v>
      </c>
      <c r="C83" s="212"/>
      <c r="D83" s="212"/>
      <c r="E83" s="122"/>
      <c r="F83" s="192" t="e">
        <f>IF($B83="","",VLOOKUP($A83,'入力用シート'!$A$2:$DK$88,MATCH($G106,'入力用シート'!$A$2:$DK$2,0)))</f>
        <v>#N/A</v>
      </c>
      <c r="G83" s="126"/>
      <c r="H83" s="125" t="e">
        <f>IF($B83="","",VLOOKUP($A83,'入力用シート'!$A$2:$DK$88,MATCH($O106,'入力用シート'!$A$2:$DK$2,0)))</f>
        <v>#N/A</v>
      </c>
      <c r="I83" s="93"/>
      <c r="J83" s="122"/>
      <c r="K83" s="125" t="e">
        <f>IF($B83="","",VLOOKUP($A83,'入力用シート'!$A$2:$DK$88,MATCH($L106,'入力用シート'!$A$2:$DK$2,0)))</f>
        <v>#N/A</v>
      </c>
      <c r="L83" s="93"/>
      <c r="M83" s="122"/>
      <c r="N83" s="153" t="e">
        <f>IF($B83="","",VLOOKUP($A83,'入力用シート'!$A$2:$DK$88,MATCH($M106,'入力用シート'!$A$2:$DK$2,0)))</f>
        <v>#N/A</v>
      </c>
      <c r="O83" s="106" t="e">
        <f>IF($B83="","",VLOOKUP($A83,'入力用シート'!$A$2:$DK$88,MATCH($N106,'入力用シート'!$A$2:$DK$2,0)))</f>
        <v>#N/A</v>
      </c>
      <c r="P83" s="99" t="e">
        <f t="shared" si="9"/>
        <v>#N/A</v>
      </c>
      <c r="S83" s="23"/>
      <c r="T83" s="23"/>
      <c r="U83" s="23"/>
      <c r="V83" s="23"/>
      <c r="W83" s="23"/>
      <c r="X83" s="23"/>
      <c r="Y83" s="23"/>
      <c r="Z83" s="23"/>
    </row>
    <row r="84" spans="1:26" s="26" customFormat="1" ht="14.25" customHeight="1">
      <c r="A84" s="26" t="str">
        <f t="shared" si="8"/>
        <v>1474-2</v>
      </c>
      <c r="B84" s="90" t="e">
        <f>IF($A84="","",IF(VLOOKUP($A84,'入力用シート'!$A$2:$DK$88,MATCH($F$129,'入力用シート'!$A$2:$DK$2,0),0)="入力なし","",IF(VLOOKUP($A84,'入力用シート'!$A$2:$DK$88,MATCH($J107,'入力用シート'!$A$2:$DK$2,0),0)="","",VLOOKUP($A84,'入力用シート'!$A$2:$DK$88,MATCH($J107,'入力用シート'!$A$2:$DK$2,0)))))</f>
        <v>#N/A</v>
      </c>
      <c r="C84" s="212"/>
      <c r="D84" s="212"/>
      <c r="E84" s="122"/>
      <c r="F84" s="192" t="e">
        <f>IF($B84="","",VLOOKUP($A84,'入力用シート'!$A$2:$DK$88,MATCH($G107,'入力用シート'!$A$2:$DK$2,0)))</f>
        <v>#N/A</v>
      </c>
      <c r="G84" s="126"/>
      <c r="H84" s="125" t="e">
        <f>IF($B84="","",VLOOKUP($A84,'入力用シート'!$A$2:$DK$88,MATCH($O107,'入力用シート'!$A$2:$DK$2,0)))</f>
        <v>#N/A</v>
      </c>
      <c r="I84" s="93"/>
      <c r="J84" s="122"/>
      <c r="K84" s="125" t="e">
        <f>IF($B84="","",VLOOKUP($A84,'入力用シート'!$A$2:$DK$88,MATCH($L107,'入力用シート'!$A$2:$DK$2,0)))</f>
        <v>#N/A</v>
      </c>
      <c r="L84" s="93"/>
      <c r="M84" s="122"/>
      <c r="N84" s="153" t="e">
        <f>IF($B84="","",VLOOKUP($A84,'入力用シート'!$A$2:$DK$88,MATCH($M107,'入力用シート'!$A$2:$DK$2,0)))</f>
        <v>#N/A</v>
      </c>
      <c r="O84" s="107" t="e">
        <f>IF($B84="","",VLOOKUP($A84,'入力用シート'!$A$2:$DK$88,MATCH($N107,'入力用シート'!$A$2:$DK$2,0)))</f>
        <v>#N/A</v>
      </c>
      <c r="P84" s="100" t="e">
        <f t="shared" si="9"/>
        <v>#N/A</v>
      </c>
      <c r="S84" s="23"/>
      <c r="T84" s="23"/>
      <c r="U84" s="23"/>
      <c r="V84" s="23"/>
      <c r="W84" s="23"/>
      <c r="X84" s="23"/>
      <c r="Y84" s="23"/>
      <c r="Z84" s="23"/>
    </row>
    <row r="85" spans="1:26" s="26" customFormat="1" ht="14.25" customHeight="1">
      <c r="A85" s="26" t="str">
        <f t="shared" si="8"/>
        <v>1474-2</v>
      </c>
      <c r="B85" s="90" t="e">
        <f>IF($A85="","",IF(VLOOKUP($A85,'入力用シート'!$A$2:$DK$88,MATCH($F$129,'入力用シート'!$A$2:$DK$2,0),0)="入力なし","",IF(VLOOKUP($A85,'入力用シート'!$A$2:$DK$88,MATCH($J108,'入力用シート'!$A$2:$DK$2,0),0)="","",VLOOKUP($A85,'入力用シート'!$A$2:$DK$88,MATCH($J108,'入力用シート'!$A$2:$DK$2,0)))))</f>
        <v>#N/A</v>
      </c>
      <c r="C85" s="212"/>
      <c r="D85" s="212"/>
      <c r="E85" s="122"/>
      <c r="F85" s="192" t="e">
        <f>IF($B85="","",VLOOKUP($A85,'入力用シート'!$A$2:$DK$88,MATCH($G108,'入力用シート'!$A$2:$DK$2,0)))</f>
        <v>#N/A</v>
      </c>
      <c r="G85" s="126"/>
      <c r="H85" s="125" t="e">
        <f>IF($B85="","",VLOOKUP($A85,'入力用シート'!$A$2:$DK$88,MATCH($O108,'入力用シート'!$A$2:$DK$2,0)))</f>
        <v>#N/A</v>
      </c>
      <c r="I85" s="93"/>
      <c r="J85" s="122"/>
      <c r="K85" s="125" t="e">
        <f>IF($B85="","",VLOOKUP($A85,'入力用シート'!$A$2:$DK$88,MATCH($L108,'入力用シート'!$A$2:$DK$2,0)))</f>
        <v>#N/A</v>
      </c>
      <c r="L85" s="93"/>
      <c r="M85" s="122"/>
      <c r="N85" s="153" t="e">
        <f>IF($B85="","",VLOOKUP($A85,'入力用シート'!$A$2:$DK$88,MATCH($M108,'入力用シート'!$A$2:$DK$2,0)))</f>
        <v>#N/A</v>
      </c>
      <c r="O85" s="107" t="e">
        <f>IF($B85="","",VLOOKUP($A85,'入力用シート'!$A$2:$DK$88,MATCH($N108,'入力用シート'!$A$2:$DK$2,0)))</f>
        <v>#N/A</v>
      </c>
      <c r="P85" s="100" t="e">
        <f t="shared" si="9"/>
        <v>#N/A</v>
      </c>
      <c r="S85" s="23"/>
      <c r="T85" s="23"/>
      <c r="U85" s="23"/>
      <c r="V85" s="23"/>
      <c r="W85" s="23"/>
      <c r="X85" s="23"/>
      <c r="Y85" s="23"/>
      <c r="Z85" s="23"/>
    </row>
    <row r="86" spans="1:27" s="26" customFormat="1" ht="14.25" customHeight="1">
      <c r="A86" s="26" t="str">
        <f t="shared" si="8"/>
        <v>1474-2</v>
      </c>
      <c r="B86" s="90" t="e">
        <f>IF($A86="","",IF(VLOOKUP($A86,'入力用シート'!$A$2:$DK$88,MATCH($F$129,'入力用シート'!$A$2:$DK$2,0),0)="入力なし","",IF(VLOOKUP($A86,'入力用シート'!$A$2:$DK$88,MATCH($J109,'入力用シート'!$A$2:$DK$2,0),0)="","",VLOOKUP($A86,'入力用シート'!$A$2:$DK$88,MATCH($J109,'入力用シート'!$A$2:$DK$2,0)))))</f>
        <v>#N/A</v>
      </c>
      <c r="C86" s="212"/>
      <c r="D86" s="212"/>
      <c r="E86" s="122"/>
      <c r="F86" s="192" t="e">
        <f>IF($B86="","",VLOOKUP($A86,'入力用シート'!$A$2:$DK$88,MATCH($G109,'入力用シート'!$A$2:$DK$2,0)))</f>
        <v>#N/A</v>
      </c>
      <c r="G86" s="126"/>
      <c r="H86" s="125" t="e">
        <f>IF($B86="","",VLOOKUP($A86,'入力用シート'!$A$2:$DK$88,MATCH($O109,'入力用シート'!$A$2:$DK$2,0)))</f>
        <v>#N/A</v>
      </c>
      <c r="I86" s="93"/>
      <c r="J86" s="122"/>
      <c r="K86" s="125" t="e">
        <f>IF($B86="","",VLOOKUP($A86,'入力用シート'!$A$2:$DK$88,MATCH($L109,'入力用シート'!$A$2:$DK$2,0)))</f>
        <v>#N/A</v>
      </c>
      <c r="L86" s="93"/>
      <c r="M86" s="122"/>
      <c r="N86" s="153" t="e">
        <f>IF($B86="","",VLOOKUP($A86,'入力用シート'!$A$2:$DK$88,MATCH($M109,'入力用シート'!$A$2:$DK$2,0)))</f>
        <v>#N/A</v>
      </c>
      <c r="O86" s="107" t="e">
        <f>IF($B86="","",VLOOKUP($A86,'入力用シート'!$A$2:$DK$88,MATCH($N109,'入力用シート'!$A$2:$DK$2,0)))</f>
        <v>#N/A</v>
      </c>
      <c r="P86" s="100" t="e">
        <f t="shared" si="9"/>
        <v>#N/A</v>
      </c>
      <c r="S86" s="23"/>
      <c r="T86" s="23"/>
      <c r="U86" s="23"/>
      <c r="V86" s="23"/>
      <c r="W86" s="23"/>
      <c r="X86" s="23"/>
      <c r="Y86" s="23"/>
      <c r="Z86" s="23"/>
      <c r="AA86" s="23"/>
    </row>
    <row r="87" spans="1:27" s="26" customFormat="1" ht="14.25" customHeight="1">
      <c r="A87" s="26" t="str">
        <f t="shared" si="8"/>
        <v>1474-2</v>
      </c>
      <c r="B87" s="90" t="e">
        <f>IF($A87="","",IF(VLOOKUP($A87,'入力用シート'!$A$2:$DK$88,MATCH($F$129,'入力用シート'!$A$2:$DK$2,0),0)="入力なし","",IF(VLOOKUP($A87,'入力用シート'!$A$2:$DK$88,MATCH($J110,'入力用シート'!$A$2:$DK$2,0),0)="","",VLOOKUP($A87,'入力用シート'!$A$2:$DK$88,MATCH($J110,'入力用シート'!$A$2:$DK$2,0)))))</f>
        <v>#N/A</v>
      </c>
      <c r="C87" s="212"/>
      <c r="D87" s="212"/>
      <c r="E87" s="122"/>
      <c r="F87" s="192" t="e">
        <f>IF($B87="","",VLOOKUP($A87,'入力用シート'!$A$2:$DK$88,MATCH($G110,'入力用シート'!$A$2:$DK$2,0)))</f>
        <v>#N/A</v>
      </c>
      <c r="G87" s="126"/>
      <c r="H87" s="125" t="e">
        <f>IF($B87="","",VLOOKUP($A87,'入力用シート'!$A$2:$DK$88,MATCH($O110,'入力用シート'!$A$2:$DK$2,0)))</f>
        <v>#N/A</v>
      </c>
      <c r="I87" s="93"/>
      <c r="J87" s="122"/>
      <c r="K87" s="125" t="e">
        <f>IF($B87="","",VLOOKUP($A87,'入力用シート'!$A$2:$DK$88,MATCH($L110,'入力用シート'!$A$2:$DK$2,0)))</f>
        <v>#N/A</v>
      </c>
      <c r="L87" s="93"/>
      <c r="M87" s="122"/>
      <c r="N87" s="153" t="e">
        <f>IF($B87="","",VLOOKUP($A87,'入力用シート'!$A$2:$DK$88,MATCH($M110,'入力用シート'!$A$2:$DK$2,0)))</f>
        <v>#N/A</v>
      </c>
      <c r="O87" s="106" t="e">
        <f>IF($B87="","",VLOOKUP($A87,'入力用シート'!$A$2:$DK$88,MATCH($N110,'入力用シート'!$A$2:$DK$2,0)))</f>
        <v>#N/A</v>
      </c>
      <c r="P87" s="99" t="e">
        <f t="shared" si="9"/>
        <v>#N/A</v>
      </c>
      <c r="S87" s="23"/>
      <c r="T87" s="23"/>
      <c r="U87" s="23"/>
      <c r="V87" s="23"/>
      <c r="W87" s="23"/>
      <c r="X87" s="23"/>
      <c r="Y87" s="23"/>
      <c r="Z87" s="23"/>
      <c r="AA87" s="23"/>
    </row>
    <row r="88" spans="1:27" s="26" customFormat="1" ht="14.25" customHeight="1">
      <c r="A88" s="26" t="str">
        <f t="shared" si="8"/>
        <v>1474-2</v>
      </c>
      <c r="B88" s="90" t="e">
        <f>IF($A88="","",IF(VLOOKUP($A88,'入力用シート'!$A$2:$DK$88,MATCH($F$129,'入力用シート'!$A$2:$DK$2,0),0)="入力なし","",IF(VLOOKUP($A88,'入力用シート'!$A$2:$DK$88,MATCH($J111,'入力用シート'!$A$2:$DK$2,0),0)="","",VLOOKUP($A88,'入力用シート'!$A$2:$DK$88,MATCH($J111,'入力用シート'!$A$2:$DK$2,0)))))</f>
        <v>#N/A</v>
      </c>
      <c r="C88" s="212"/>
      <c r="D88" s="212"/>
      <c r="E88" s="122"/>
      <c r="F88" s="192" t="e">
        <f>IF($B88="","",VLOOKUP($A88,'入力用シート'!$A$2:$DK$88,MATCH($G111,'入力用シート'!$A$2:$DK$2,0)))</f>
        <v>#N/A</v>
      </c>
      <c r="G88" s="126"/>
      <c r="H88" s="125" t="e">
        <f>IF($B88="","",VLOOKUP($A88,'入力用シート'!$A$2:$DK$88,MATCH($O111,'入力用シート'!$A$2:$DK$2,0)))</f>
        <v>#N/A</v>
      </c>
      <c r="I88" s="93"/>
      <c r="J88" s="122"/>
      <c r="K88" s="125" t="e">
        <f>IF($B88="","",VLOOKUP($A88,'入力用シート'!$A$2:$DK$88,MATCH($L111,'入力用シート'!$A$2:$DK$2,0)))</f>
        <v>#N/A</v>
      </c>
      <c r="L88" s="93"/>
      <c r="M88" s="122"/>
      <c r="N88" s="153" t="e">
        <f>IF($B88="","",VLOOKUP($A88,'入力用シート'!$A$2:$DK$88,MATCH($M111,'入力用シート'!$A$2:$DK$2,0)))</f>
        <v>#N/A</v>
      </c>
      <c r="O88" s="108" t="e">
        <f>IF($B88="","",VLOOKUP($A88,'入力用シート'!$A$2:$DK$88,MATCH($N111,'入力用シート'!$A$2:$DK$2,0)))</f>
        <v>#N/A</v>
      </c>
      <c r="P88" s="101" t="e">
        <f t="shared" si="9"/>
        <v>#N/A</v>
      </c>
      <c r="S88" s="23"/>
      <c r="T88" s="23"/>
      <c r="U88" s="23"/>
      <c r="V88" s="23"/>
      <c r="W88" s="23"/>
      <c r="X88" s="23"/>
      <c r="Y88" s="23"/>
      <c r="Z88" s="23"/>
      <c r="AA88" s="23"/>
    </row>
    <row r="89" spans="1:28" s="26" customFormat="1" ht="14.25" customHeight="1" thickBot="1">
      <c r="A89" s="26" t="str">
        <f t="shared" si="8"/>
        <v>1474-2</v>
      </c>
      <c r="B89" s="94" t="e">
        <f>IF($A89="","",IF(VLOOKUP($A89,'入力用シート'!$A$2:$DK$88,MATCH($F$129,'入力用シート'!$A$2:$DK$2,0),0)="入力なし","",IF(VLOOKUP($A89,'入力用シート'!$A$2:$DK$88,MATCH($J112,'入力用シート'!$A$2:$DK$2,0),0)="","",VLOOKUP($A89,'入力用シート'!$A$2:$DK$88,MATCH($J112,'入力用シート'!$A$2:$DK$2,0)))))</f>
        <v>#N/A</v>
      </c>
      <c r="C89" s="213"/>
      <c r="D89" s="213"/>
      <c r="E89" s="130"/>
      <c r="F89" s="227" t="e">
        <f>IF($B89="","",VLOOKUP($A89,'入力用シート'!$A$2:$DK$88,MATCH($G112,'入力用シート'!$A$2:$DK$2,0)))</f>
        <v>#N/A</v>
      </c>
      <c r="G89" s="168"/>
      <c r="H89" s="169" t="e">
        <f>IF($B89="","",VLOOKUP($A89,'入力用シート'!$A$2:$DK$88,MATCH($O112,'入力用シート'!$A$2:$DK$2,0)))</f>
        <v>#N/A</v>
      </c>
      <c r="I89" s="95"/>
      <c r="J89" s="130"/>
      <c r="K89" s="169" t="e">
        <f>IF($B89="","",VLOOKUP($A89,'入力用シート'!$A$2:$DK$88,MATCH($L112,'入力用シート'!$A$2:$DK$2,0)))</f>
        <v>#N/A</v>
      </c>
      <c r="L89" s="95"/>
      <c r="M89" s="130"/>
      <c r="N89" s="191" t="e">
        <f>IF($B89="","",VLOOKUP($A89,'入力用シート'!$A$2:$DK$88,MATCH($M112,'入力用シート'!$A$2:$DK$2,0)))</f>
        <v>#N/A</v>
      </c>
      <c r="O89" s="109" t="e">
        <f>IF($B89="","",VLOOKUP($A89,'入力用シート'!$A$2:$DK$88,MATCH($N112,'入力用シート'!$A$2:$DK$2,0)))</f>
        <v>#N/A</v>
      </c>
      <c r="P89" s="102" t="e">
        <f t="shared" si="9"/>
        <v>#N/A</v>
      </c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2:28" s="26" customFormat="1" ht="15" customHeight="1" thickBot="1">
      <c r="B90" s="180"/>
      <c r="C90" s="180"/>
      <c r="D90" s="180"/>
      <c r="E90" s="181"/>
      <c r="F90" s="181"/>
      <c r="G90" s="181"/>
      <c r="H90" s="181"/>
      <c r="I90" s="181"/>
      <c r="J90" s="181"/>
      <c r="K90" s="181"/>
      <c r="L90" s="181"/>
      <c r="M90" s="181"/>
      <c r="N90" s="183"/>
      <c r="O90" s="162" t="s">
        <v>413</v>
      </c>
      <c r="P90" s="103" t="e">
        <f>SUM(P82:P89)</f>
        <v>#N/A</v>
      </c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4:28" s="26" customFormat="1" ht="12.75" customHeight="1" thickBot="1">
      <c r="N91" s="37"/>
      <c r="O91" s="38"/>
      <c r="P91" s="38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2:28" s="26" customFormat="1" ht="15" customHeight="1">
      <c r="B92" s="295"/>
      <c r="C92" s="295"/>
      <c r="D92" s="295"/>
      <c r="E92" s="294"/>
      <c r="F92" s="160"/>
      <c r="G92" s="295"/>
      <c r="H92" s="295"/>
      <c r="I92" s="159"/>
      <c r="J92" s="295"/>
      <c r="K92" s="296"/>
      <c r="L92" s="297"/>
      <c r="M92" s="176" t="s">
        <v>600</v>
      </c>
      <c r="N92" s="170"/>
      <c r="O92" s="171" t="s">
        <v>65</v>
      </c>
      <c r="P92" s="172" t="e">
        <f>P13+P42+P66+P78</f>
        <v>#REF!</v>
      </c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2:28" s="26" customFormat="1" ht="15" customHeight="1" thickBot="1">
      <c r="B93" s="293"/>
      <c r="C93" s="293"/>
      <c r="D93" s="293"/>
      <c r="E93" s="294"/>
      <c r="F93" s="160"/>
      <c r="G93" s="295"/>
      <c r="H93" s="295"/>
      <c r="I93" s="159"/>
      <c r="J93" s="295"/>
      <c r="K93" s="296"/>
      <c r="L93" s="297"/>
      <c r="M93" s="177" t="s">
        <v>601</v>
      </c>
      <c r="N93" s="121"/>
      <c r="O93" s="173" t="s">
        <v>66</v>
      </c>
      <c r="P93" s="174" t="e">
        <f>P30+P90</f>
        <v>#REF!</v>
      </c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2:28" s="26" customFormat="1" ht="15" customHeight="1" thickBot="1" thickTop="1">
      <c r="B94" s="161"/>
      <c r="C94" s="161"/>
      <c r="D94" s="161"/>
      <c r="E94" s="160"/>
      <c r="F94" s="160"/>
      <c r="G94" s="159"/>
      <c r="H94" s="159"/>
      <c r="I94" s="159"/>
      <c r="J94" s="159"/>
      <c r="K94" s="159"/>
      <c r="L94" s="18"/>
      <c r="M94" s="277" t="s">
        <v>67</v>
      </c>
      <c r="N94" s="278"/>
      <c r="O94" s="279"/>
      <c r="P94" s="175" t="e">
        <f>SUM(P92:P93)</f>
        <v>#REF!</v>
      </c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2:16" ht="15" customHeight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2:16" ht="15" customHeight="1" hidden="1">
      <c r="B96" s="26" t="s">
        <v>446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2:12" ht="12.75" customHeight="1" hidden="1">
      <c r="B97" s="23" t="s">
        <v>447</v>
      </c>
      <c r="G97" s="23" t="s">
        <v>448</v>
      </c>
      <c r="L97" s="23" t="s">
        <v>449</v>
      </c>
    </row>
    <row r="98" spans="2:12" ht="12.75" customHeight="1" hidden="1">
      <c r="B98" s="23" t="s">
        <v>450</v>
      </c>
      <c r="G98" s="23" t="s">
        <v>451</v>
      </c>
      <c r="L98" s="20" t="s">
        <v>452</v>
      </c>
    </row>
    <row r="99" spans="2:12" ht="12.75" customHeight="1" hidden="1">
      <c r="B99" s="23" t="s">
        <v>333</v>
      </c>
      <c r="G99" s="23" t="s">
        <v>334</v>
      </c>
      <c r="L99" s="23" t="s">
        <v>335</v>
      </c>
    </row>
    <row r="100" spans="2:6" ht="12.75" customHeight="1" hidden="1">
      <c r="B100" s="39" t="s">
        <v>336</v>
      </c>
      <c r="C100" s="39"/>
      <c r="D100" s="39"/>
      <c r="E100" s="39"/>
      <c r="F100" s="39"/>
    </row>
    <row r="101" ht="15" customHeight="1" hidden="1"/>
    <row r="102" ht="15" customHeight="1" hidden="1"/>
    <row r="103" ht="15" customHeight="1" hidden="1"/>
    <row r="104" spans="2:16" ht="15" customHeight="1" hidden="1">
      <c r="B104" s="46" t="s">
        <v>436</v>
      </c>
      <c r="C104" s="46"/>
      <c r="D104" s="46"/>
      <c r="E104" s="46" t="s">
        <v>62</v>
      </c>
      <c r="F104" s="46" t="s">
        <v>31</v>
      </c>
      <c r="G104" s="46" t="s">
        <v>32</v>
      </c>
      <c r="H104" s="46" t="s">
        <v>468</v>
      </c>
      <c r="I104" s="46" t="s">
        <v>463</v>
      </c>
      <c r="J104" s="46" t="s">
        <v>63</v>
      </c>
      <c r="K104" s="46" t="s">
        <v>469</v>
      </c>
      <c r="L104" s="46" t="s">
        <v>464</v>
      </c>
      <c r="M104" s="46" t="s">
        <v>64</v>
      </c>
      <c r="N104" s="46" t="s">
        <v>1005</v>
      </c>
      <c r="O104" s="46" t="s">
        <v>1006</v>
      </c>
      <c r="P104" s="46" t="s">
        <v>1014</v>
      </c>
    </row>
    <row r="105" spans="2:16" ht="15" customHeight="1" hidden="1">
      <c r="B105" s="53" t="s">
        <v>1217</v>
      </c>
      <c r="C105" s="53"/>
      <c r="D105" s="53"/>
      <c r="E105" s="53" t="s">
        <v>437</v>
      </c>
      <c r="F105" s="53"/>
      <c r="G105" s="47" t="s">
        <v>1654</v>
      </c>
      <c r="H105" s="53" t="s">
        <v>438</v>
      </c>
      <c r="I105" s="53"/>
      <c r="J105" s="53" t="s">
        <v>1016</v>
      </c>
      <c r="K105" s="53" t="s">
        <v>439</v>
      </c>
      <c r="L105" s="53" t="s">
        <v>548</v>
      </c>
      <c r="M105" s="47" t="s">
        <v>1656</v>
      </c>
      <c r="N105" s="53" t="s">
        <v>1655</v>
      </c>
      <c r="O105" s="53" t="s">
        <v>440</v>
      </c>
      <c r="P105" s="48" t="s">
        <v>1105</v>
      </c>
    </row>
    <row r="106" spans="2:16" ht="15" customHeight="1" hidden="1">
      <c r="B106" s="47" t="s">
        <v>1657</v>
      </c>
      <c r="C106" s="47"/>
      <c r="D106" s="47"/>
      <c r="E106" s="53" t="s">
        <v>1117</v>
      </c>
      <c r="F106" s="53"/>
      <c r="G106" s="47" t="s">
        <v>1658</v>
      </c>
      <c r="H106" s="53" t="s">
        <v>1408</v>
      </c>
      <c r="I106" s="53"/>
      <c r="J106" s="53" t="s">
        <v>1017</v>
      </c>
      <c r="K106" s="53" t="s">
        <v>441</v>
      </c>
      <c r="L106" s="53" t="s">
        <v>199</v>
      </c>
      <c r="M106" s="47" t="s">
        <v>1660</v>
      </c>
      <c r="N106" s="47" t="s">
        <v>1659</v>
      </c>
      <c r="O106" s="53" t="s">
        <v>1771</v>
      </c>
      <c r="P106" s="48" t="s">
        <v>1106</v>
      </c>
    </row>
    <row r="107" spans="2:16" ht="15" customHeight="1" hidden="1">
      <c r="B107" s="47" t="s">
        <v>1661</v>
      </c>
      <c r="C107" s="47"/>
      <c r="D107" s="47"/>
      <c r="E107" s="53" t="s">
        <v>1118</v>
      </c>
      <c r="F107" s="53"/>
      <c r="G107" s="47" t="s">
        <v>1662</v>
      </c>
      <c r="H107" s="53" t="s">
        <v>1409</v>
      </c>
      <c r="I107" s="53"/>
      <c r="J107" s="53" t="s">
        <v>1018</v>
      </c>
      <c r="K107" s="53" t="s">
        <v>220</v>
      </c>
      <c r="L107" s="53" t="s">
        <v>200</v>
      </c>
      <c r="M107" s="47" t="s">
        <v>1664</v>
      </c>
      <c r="N107" s="47" t="s">
        <v>1663</v>
      </c>
      <c r="O107" s="53" t="s">
        <v>1772</v>
      </c>
      <c r="P107" s="48" t="s">
        <v>1107</v>
      </c>
    </row>
    <row r="108" spans="2:16" ht="15" customHeight="1" hidden="1">
      <c r="B108" s="47" t="s">
        <v>1665</v>
      </c>
      <c r="C108" s="47"/>
      <c r="D108" s="47"/>
      <c r="E108" s="53" t="s">
        <v>1119</v>
      </c>
      <c r="F108" s="53"/>
      <c r="G108" s="47" t="s">
        <v>1666</v>
      </c>
      <c r="H108" s="53" t="s">
        <v>1410</v>
      </c>
      <c r="I108" s="53"/>
      <c r="J108" s="53" t="s">
        <v>1019</v>
      </c>
      <c r="K108" s="53" t="s">
        <v>221</v>
      </c>
      <c r="L108" s="53" t="s">
        <v>201</v>
      </c>
      <c r="M108" s="47" t="s">
        <v>1668</v>
      </c>
      <c r="N108" s="47" t="s">
        <v>1667</v>
      </c>
      <c r="O108" s="53" t="s">
        <v>488</v>
      </c>
      <c r="P108" s="48" t="s">
        <v>1108</v>
      </c>
    </row>
    <row r="109" spans="2:16" ht="15" customHeight="1" hidden="1">
      <c r="B109" s="47" t="s">
        <v>1669</v>
      </c>
      <c r="C109" s="47"/>
      <c r="D109" s="47"/>
      <c r="E109" s="53" t="s">
        <v>1120</v>
      </c>
      <c r="F109" s="53"/>
      <c r="G109" s="47" t="s">
        <v>1670</v>
      </c>
      <c r="H109" s="53" t="s">
        <v>1411</v>
      </c>
      <c r="I109" s="53"/>
      <c r="J109" s="53" t="s">
        <v>530</v>
      </c>
      <c r="K109" s="53" t="s">
        <v>222</v>
      </c>
      <c r="L109" s="53" t="s">
        <v>202</v>
      </c>
      <c r="M109" s="47" t="s">
        <v>1672</v>
      </c>
      <c r="N109" s="47" t="s">
        <v>1671</v>
      </c>
      <c r="O109" s="53" t="s">
        <v>489</v>
      </c>
      <c r="P109" s="48" t="s">
        <v>1509</v>
      </c>
    </row>
    <row r="110" spans="2:16" ht="15" customHeight="1" hidden="1">
      <c r="B110" s="47" t="s">
        <v>1673</v>
      </c>
      <c r="C110" s="47"/>
      <c r="D110" s="47"/>
      <c r="E110" s="53" t="s">
        <v>1121</v>
      </c>
      <c r="F110" s="53"/>
      <c r="G110" s="47" t="s">
        <v>1642</v>
      </c>
      <c r="H110" s="53" t="s">
        <v>1412</v>
      </c>
      <c r="I110" s="53"/>
      <c r="J110" s="53" t="s">
        <v>531</v>
      </c>
      <c r="K110" s="53" t="s">
        <v>223</v>
      </c>
      <c r="L110" s="53" t="s">
        <v>203</v>
      </c>
      <c r="M110" s="47" t="s">
        <v>1644</v>
      </c>
      <c r="N110" s="47" t="s">
        <v>1643</v>
      </c>
      <c r="O110" s="53" t="s">
        <v>490</v>
      </c>
      <c r="P110" s="48" t="s">
        <v>1510</v>
      </c>
    </row>
    <row r="111" spans="2:16" ht="15" customHeight="1" hidden="1">
      <c r="B111" s="47" t="s">
        <v>1645</v>
      </c>
      <c r="C111" s="47"/>
      <c r="D111" s="47"/>
      <c r="E111" s="53" t="s">
        <v>1122</v>
      </c>
      <c r="F111" s="53"/>
      <c r="G111" s="47" t="s">
        <v>1646</v>
      </c>
      <c r="H111" s="53" t="s">
        <v>1413</v>
      </c>
      <c r="I111" s="53"/>
      <c r="J111" s="53" t="s">
        <v>249</v>
      </c>
      <c r="K111" s="53" t="s">
        <v>224</v>
      </c>
      <c r="L111" s="53" t="s">
        <v>204</v>
      </c>
      <c r="M111" s="47" t="s">
        <v>1648</v>
      </c>
      <c r="N111" s="47" t="s">
        <v>1647</v>
      </c>
      <c r="O111" s="53" t="s">
        <v>491</v>
      </c>
      <c r="P111" s="48" t="s">
        <v>1511</v>
      </c>
    </row>
    <row r="112" spans="2:16" ht="15" customHeight="1" hidden="1">
      <c r="B112" s="47" t="s">
        <v>1649</v>
      </c>
      <c r="C112" s="47"/>
      <c r="D112" s="47"/>
      <c r="E112" s="53" t="s">
        <v>1123</v>
      </c>
      <c r="F112" s="53"/>
      <c r="G112" s="47" t="s">
        <v>859</v>
      </c>
      <c r="H112" s="53" t="s">
        <v>1414</v>
      </c>
      <c r="I112" s="53"/>
      <c r="J112" s="53" t="s">
        <v>250</v>
      </c>
      <c r="K112" s="53" t="s">
        <v>225</v>
      </c>
      <c r="L112" s="53" t="s">
        <v>205</v>
      </c>
      <c r="M112" s="47" t="s">
        <v>861</v>
      </c>
      <c r="N112" s="47" t="s">
        <v>860</v>
      </c>
      <c r="O112" s="53" t="s">
        <v>492</v>
      </c>
      <c r="P112" s="48" t="s">
        <v>1512</v>
      </c>
    </row>
    <row r="113" spans="2:16" ht="15" customHeight="1" hidden="1">
      <c r="B113" s="47" t="s">
        <v>23</v>
      </c>
      <c r="C113" s="47"/>
      <c r="D113" s="47"/>
      <c r="E113" s="53" t="s">
        <v>1124</v>
      </c>
      <c r="F113" s="53"/>
      <c r="G113" s="47" t="s">
        <v>33</v>
      </c>
      <c r="H113" s="53" t="s">
        <v>1415</v>
      </c>
      <c r="I113" s="53"/>
      <c r="J113" s="53" t="s">
        <v>251</v>
      </c>
      <c r="K113" s="53" t="s">
        <v>226</v>
      </c>
      <c r="L113" s="53" t="s">
        <v>206</v>
      </c>
      <c r="M113" s="47" t="s">
        <v>24</v>
      </c>
      <c r="N113" s="47" t="s">
        <v>762</v>
      </c>
      <c r="O113" s="53" t="s">
        <v>534</v>
      </c>
      <c r="P113" s="48" t="s">
        <v>763</v>
      </c>
    </row>
    <row r="114" spans="2:16" ht="15" customHeight="1" hidden="1">
      <c r="B114" s="47" t="s">
        <v>25</v>
      </c>
      <c r="C114" s="47"/>
      <c r="D114" s="47"/>
      <c r="E114" s="53" t="s">
        <v>1125</v>
      </c>
      <c r="F114" s="53"/>
      <c r="G114" s="47" t="s">
        <v>759</v>
      </c>
      <c r="H114" s="53" t="s">
        <v>1416</v>
      </c>
      <c r="I114" s="53"/>
      <c r="J114" s="53" t="s">
        <v>252</v>
      </c>
      <c r="K114" s="53" t="s">
        <v>227</v>
      </c>
      <c r="L114" s="53" t="s">
        <v>207</v>
      </c>
      <c r="M114" s="47" t="s">
        <v>26</v>
      </c>
      <c r="N114" s="47" t="s">
        <v>764</v>
      </c>
      <c r="O114" s="53" t="s">
        <v>535</v>
      </c>
      <c r="P114" s="48" t="s">
        <v>765</v>
      </c>
    </row>
    <row r="115" spans="2:16" ht="15" customHeight="1" hidden="1">
      <c r="B115" s="47" t="s">
        <v>27</v>
      </c>
      <c r="C115" s="47"/>
      <c r="D115" s="47"/>
      <c r="E115" s="53" t="s">
        <v>1126</v>
      </c>
      <c r="F115" s="53"/>
      <c r="G115" s="47" t="s">
        <v>760</v>
      </c>
      <c r="H115" s="53" t="s">
        <v>1417</v>
      </c>
      <c r="I115" s="53"/>
      <c r="J115" s="53" t="s">
        <v>253</v>
      </c>
      <c r="K115" s="53" t="s">
        <v>228</v>
      </c>
      <c r="L115" s="53" t="s">
        <v>208</v>
      </c>
      <c r="M115" s="47" t="s">
        <v>28</v>
      </c>
      <c r="N115" s="47" t="s">
        <v>766</v>
      </c>
      <c r="O115" s="53" t="s">
        <v>536</v>
      </c>
      <c r="P115" s="48" t="s">
        <v>767</v>
      </c>
    </row>
    <row r="116" spans="2:16" ht="15" customHeight="1" hidden="1">
      <c r="B116" s="47" t="s">
        <v>29</v>
      </c>
      <c r="C116" s="47"/>
      <c r="D116" s="47"/>
      <c r="E116" s="53" t="s">
        <v>1127</v>
      </c>
      <c r="F116" s="53"/>
      <c r="G116" s="47" t="s">
        <v>761</v>
      </c>
      <c r="H116" s="53" t="s">
        <v>1418</v>
      </c>
      <c r="I116" s="53"/>
      <c r="J116" s="53" t="s">
        <v>888</v>
      </c>
      <c r="K116" s="53" t="s">
        <v>229</v>
      </c>
      <c r="L116" s="53" t="s">
        <v>209</v>
      </c>
      <c r="M116" s="47" t="s">
        <v>30</v>
      </c>
      <c r="N116" s="47" t="s">
        <v>768</v>
      </c>
      <c r="O116" s="53" t="s">
        <v>537</v>
      </c>
      <c r="P116" s="48" t="s">
        <v>769</v>
      </c>
    </row>
    <row r="117" spans="2:16" ht="15" customHeight="1" hidden="1">
      <c r="B117" s="47" t="s">
        <v>621</v>
      </c>
      <c r="C117" s="47"/>
      <c r="D117" s="47"/>
      <c r="E117" s="53" t="s">
        <v>1128</v>
      </c>
      <c r="F117" s="53"/>
      <c r="G117" s="47" t="s">
        <v>622</v>
      </c>
      <c r="H117" s="53" t="s">
        <v>1419</v>
      </c>
      <c r="I117" s="53"/>
      <c r="J117" s="53" t="s">
        <v>266</v>
      </c>
      <c r="K117" s="53" t="s">
        <v>230</v>
      </c>
      <c r="L117" s="53" t="s">
        <v>210</v>
      </c>
      <c r="M117" s="47" t="s">
        <v>623</v>
      </c>
      <c r="N117" s="47" t="s">
        <v>624</v>
      </c>
      <c r="O117" s="53" t="s">
        <v>538</v>
      </c>
      <c r="P117" s="48" t="s">
        <v>625</v>
      </c>
    </row>
    <row r="118" spans="2:16" ht="15" customHeight="1" hidden="1">
      <c r="B118" s="47" t="s">
        <v>626</v>
      </c>
      <c r="C118" s="47"/>
      <c r="D118" s="47"/>
      <c r="E118" s="53" t="s">
        <v>1129</v>
      </c>
      <c r="F118" s="53"/>
      <c r="G118" s="47" t="s">
        <v>627</v>
      </c>
      <c r="H118" s="53" t="s">
        <v>1420</v>
      </c>
      <c r="I118" s="53"/>
      <c r="J118" s="53" t="s">
        <v>267</v>
      </c>
      <c r="K118" s="53" t="s">
        <v>231</v>
      </c>
      <c r="L118" s="53" t="s">
        <v>211</v>
      </c>
      <c r="M118" s="47" t="s">
        <v>628</v>
      </c>
      <c r="N118" s="47" t="s">
        <v>629</v>
      </c>
      <c r="O118" s="53" t="s">
        <v>539</v>
      </c>
      <c r="P118" s="48" t="s">
        <v>527</v>
      </c>
    </row>
    <row r="119" spans="2:16" ht="15" customHeight="1" hidden="1">
      <c r="B119" s="47" t="s">
        <v>528</v>
      </c>
      <c r="C119" s="47"/>
      <c r="D119" s="47"/>
      <c r="E119" s="53" t="s">
        <v>1130</v>
      </c>
      <c r="F119" s="53"/>
      <c r="G119" s="47" t="s">
        <v>549</v>
      </c>
      <c r="H119" s="53" t="s">
        <v>1421</v>
      </c>
      <c r="I119" s="53"/>
      <c r="J119" s="53" t="s">
        <v>268</v>
      </c>
      <c r="K119" s="53" t="s">
        <v>232</v>
      </c>
      <c r="L119" s="53" t="s">
        <v>212</v>
      </c>
      <c r="M119" s="47" t="s">
        <v>550</v>
      </c>
      <c r="N119" s="47" t="s">
        <v>551</v>
      </c>
      <c r="O119" s="53" t="s">
        <v>540</v>
      </c>
      <c r="P119" s="48" t="s">
        <v>552</v>
      </c>
    </row>
    <row r="120" spans="2:16" ht="15" customHeight="1" hidden="1">
      <c r="B120" s="47" t="s">
        <v>553</v>
      </c>
      <c r="C120" s="47"/>
      <c r="D120" s="47"/>
      <c r="E120" s="53" t="s">
        <v>738</v>
      </c>
      <c r="F120" s="53"/>
      <c r="G120" s="47" t="s">
        <v>554</v>
      </c>
      <c r="H120" s="53" t="s">
        <v>1422</v>
      </c>
      <c r="I120" s="53"/>
      <c r="J120" s="53" t="s">
        <v>269</v>
      </c>
      <c r="K120" s="53" t="s">
        <v>233</v>
      </c>
      <c r="L120" s="53" t="s">
        <v>213</v>
      </c>
      <c r="M120" s="47" t="s">
        <v>555</v>
      </c>
      <c r="N120" s="47" t="s">
        <v>397</v>
      </c>
      <c r="O120" s="53" t="s">
        <v>541</v>
      </c>
      <c r="P120" s="48" t="s">
        <v>398</v>
      </c>
    </row>
    <row r="121" spans="2:16" ht="15" customHeight="1" hidden="1">
      <c r="B121" s="47" t="s">
        <v>399</v>
      </c>
      <c r="C121" s="47"/>
      <c r="D121" s="47"/>
      <c r="E121" s="53" t="s">
        <v>739</v>
      </c>
      <c r="F121" s="53"/>
      <c r="G121" s="47" t="s">
        <v>400</v>
      </c>
      <c r="H121" s="53" t="s">
        <v>1423</v>
      </c>
      <c r="I121" s="53"/>
      <c r="J121" s="53" t="s">
        <v>270</v>
      </c>
      <c r="K121" s="53" t="s">
        <v>141</v>
      </c>
      <c r="L121" s="53" t="s">
        <v>214</v>
      </c>
      <c r="M121" s="47" t="s">
        <v>401</v>
      </c>
      <c r="N121" s="47" t="s">
        <v>402</v>
      </c>
      <c r="O121" s="53" t="s">
        <v>542</v>
      </c>
      <c r="P121" s="48" t="s">
        <v>403</v>
      </c>
    </row>
    <row r="122" spans="2:16" ht="15" customHeight="1" hidden="1">
      <c r="B122" s="47" t="s">
        <v>404</v>
      </c>
      <c r="C122" s="47"/>
      <c r="D122" s="47"/>
      <c r="E122" s="53" t="s">
        <v>740</v>
      </c>
      <c r="F122" s="53"/>
      <c r="G122" s="47" t="s">
        <v>405</v>
      </c>
      <c r="H122" s="53" t="s">
        <v>1424</v>
      </c>
      <c r="I122" s="53"/>
      <c r="J122" s="53" t="s">
        <v>271</v>
      </c>
      <c r="K122" s="53" t="s">
        <v>142</v>
      </c>
      <c r="L122" s="53" t="s">
        <v>215</v>
      </c>
      <c r="M122" s="47" t="s">
        <v>406</v>
      </c>
      <c r="N122" s="47" t="s">
        <v>407</v>
      </c>
      <c r="O122" s="53" t="s">
        <v>543</v>
      </c>
      <c r="P122" s="48" t="s">
        <v>408</v>
      </c>
    </row>
    <row r="123" spans="2:16" ht="15" customHeight="1" hidden="1">
      <c r="B123" s="47" t="s">
        <v>409</v>
      </c>
      <c r="C123" s="47"/>
      <c r="D123" s="47"/>
      <c r="E123" s="53" t="s">
        <v>741</v>
      </c>
      <c r="F123" s="53"/>
      <c r="G123" s="47" t="s">
        <v>410</v>
      </c>
      <c r="H123" s="53" t="s">
        <v>1425</v>
      </c>
      <c r="I123" s="53"/>
      <c r="J123" s="53" t="s">
        <v>272</v>
      </c>
      <c r="K123" s="53" t="s">
        <v>143</v>
      </c>
      <c r="L123" s="53" t="s">
        <v>216</v>
      </c>
      <c r="M123" s="47" t="s">
        <v>411</v>
      </c>
      <c r="N123" s="47" t="s">
        <v>1054</v>
      </c>
      <c r="O123" s="53" t="s">
        <v>544</v>
      </c>
      <c r="P123" s="48" t="s">
        <v>1055</v>
      </c>
    </row>
    <row r="124" spans="2:16" ht="15" customHeight="1" hidden="1">
      <c r="B124" s="47" t="s">
        <v>1056</v>
      </c>
      <c r="C124" s="47"/>
      <c r="D124" s="47"/>
      <c r="E124" s="53" t="s">
        <v>742</v>
      </c>
      <c r="F124" s="53"/>
      <c r="G124" s="47" t="s">
        <v>1057</v>
      </c>
      <c r="H124" s="53" t="s">
        <v>1426</v>
      </c>
      <c r="I124" s="53"/>
      <c r="J124" s="53" t="s">
        <v>273</v>
      </c>
      <c r="K124" s="53" t="s">
        <v>754</v>
      </c>
      <c r="L124" s="53" t="s">
        <v>217</v>
      </c>
      <c r="M124" s="47" t="s">
        <v>1058</v>
      </c>
      <c r="N124" s="47" t="s">
        <v>1059</v>
      </c>
      <c r="O124" s="53" t="s">
        <v>545</v>
      </c>
      <c r="P124" s="48" t="s">
        <v>1060</v>
      </c>
    </row>
    <row r="125" spans="2:16" ht="15" customHeight="1" hidden="1">
      <c r="B125" s="49" t="s">
        <v>59</v>
      </c>
      <c r="C125" s="49"/>
      <c r="D125" s="49"/>
      <c r="E125" s="49" t="s">
        <v>60</v>
      </c>
      <c r="F125" s="49"/>
      <c r="G125" s="49" t="s">
        <v>61</v>
      </c>
      <c r="H125" s="49" t="s">
        <v>62</v>
      </c>
      <c r="I125" s="49" t="s">
        <v>31</v>
      </c>
      <c r="J125" s="49" t="s">
        <v>32</v>
      </c>
      <c r="K125" s="49" t="s">
        <v>468</v>
      </c>
      <c r="L125" s="49" t="s">
        <v>463</v>
      </c>
      <c r="M125" s="49" t="s">
        <v>63</v>
      </c>
      <c r="N125" s="49" t="s">
        <v>469</v>
      </c>
      <c r="O125" s="49" t="s">
        <v>464</v>
      </c>
      <c r="P125" s="50" t="s">
        <v>64</v>
      </c>
    </row>
    <row r="126" spans="2:16" ht="15" customHeight="1" hidden="1">
      <c r="B126" s="51" t="s">
        <v>1595</v>
      </c>
      <c r="C126" s="51"/>
      <c r="D126" s="51"/>
      <c r="E126" s="51"/>
      <c r="F126" s="51"/>
      <c r="G126" s="51" t="s">
        <v>1372</v>
      </c>
      <c r="H126" s="51"/>
      <c r="I126" s="51"/>
      <c r="J126" s="51"/>
      <c r="K126" s="70" t="s">
        <v>442</v>
      </c>
      <c r="L126" s="51" t="s">
        <v>1373</v>
      </c>
      <c r="M126" s="51" t="s">
        <v>620</v>
      </c>
      <c r="N126" s="70" t="s">
        <v>1713</v>
      </c>
      <c r="O126" s="51" t="s">
        <v>1471</v>
      </c>
      <c r="P126" s="52" t="s">
        <v>1714</v>
      </c>
    </row>
    <row r="127" spans="2:16" ht="15" customHeight="1" hidden="1">
      <c r="B127" s="20" t="s">
        <v>1342</v>
      </c>
      <c r="C127" s="20"/>
      <c r="D127" s="20"/>
      <c r="E127" s="20"/>
      <c r="F127" s="20"/>
      <c r="G127" s="20" t="s">
        <v>1343</v>
      </c>
      <c r="H127" s="20"/>
      <c r="I127" s="20"/>
      <c r="J127" s="20"/>
      <c r="K127" s="20"/>
      <c r="L127" s="20" t="s">
        <v>1344</v>
      </c>
      <c r="M127" s="20" t="s">
        <v>1345</v>
      </c>
      <c r="N127" s="20" t="s">
        <v>1346</v>
      </c>
      <c r="O127" s="20" t="s">
        <v>567</v>
      </c>
      <c r="P127" s="20" t="s">
        <v>568</v>
      </c>
    </row>
    <row r="128" ht="15" customHeight="1" hidden="1"/>
    <row r="129" spans="2:6" ht="15" customHeight="1" hidden="1">
      <c r="B129" s="218" t="s">
        <v>569</v>
      </c>
      <c r="C129" s="89" t="s">
        <v>570</v>
      </c>
      <c r="D129" s="89" t="s">
        <v>743</v>
      </c>
      <c r="E129" s="89" t="s">
        <v>42</v>
      </c>
      <c r="F129" s="88" t="s">
        <v>599</v>
      </c>
    </row>
    <row r="130" spans="2:6" ht="15" customHeight="1" hidden="1">
      <c r="B130" s="20" t="s">
        <v>571</v>
      </c>
      <c r="C130" s="20"/>
      <c r="D130" s="20"/>
      <c r="E130" s="20" t="s">
        <v>572</v>
      </c>
      <c r="F130" s="20"/>
    </row>
    <row r="131" ht="15" customHeight="1" hidden="1"/>
    <row r="132" ht="15" customHeight="1" hidden="1"/>
    <row r="133" ht="15" customHeight="1" hidden="1"/>
    <row r="134" ht="15" customHeight="1" hidden="1"/>
  </sheetData>
  <sheetProtection formatRows="0" selectLockedCells="1"/>
  <mergeCells count="38">
    <mergeCell ref="J45:K45"/>
    <mergeCell ref="F11:G11"/>
    <mergeCell ref="H81:J81"/>
    <mergeCell ref="K81:M81"/>
    <mergeCell ref="F81:G81"/>
    <mergeCell ref="H12:I12"/>
    <mergeCell ref="F45:G45"/>
    <mergeCell ref="B33:M33"/>
    <mergeCell ref="J69:K69"/>
    <mergeCell ref="L69:M69"/>
    <mergeCell ref="L45:M45"/>
    <mergeCell ref="H69:I69"/>
    <mergeCell ref="F69:G69"/>
    <mergeCell ref="M2:N2"/>
    <mergeCell ref="M3:N3"/>
    <mergeCell ref="M4:N4"/>
    <mergeCell ref="G13:H13"/>
    <mergeCell ref="B7:L7"/>
    <mergeCell ref="G8:H8"/>
    <mergeCell ref="G9:H9"/>
    <mergeCell ref="G10:H10"/>
    <mergeCell ref="B4:C4"/>
    <mergeCell ref="M94:O94"/>
    <mergeCell ref="B11:E12"/>
    <mergeCell ref="H11:I11"/>
    <mergeCell ref="J11:K11"/>
    <mergeCell ref="L11:M11"/>
    <mergeCell ref="B17:M17"/>
    <mergeCell ref="H45:I45"/>
    <mergeCell ref="B45:E45"/>
    <mergeCell ref="B93:E93"/>
    <mergeCell ref="B81:E81"/>
    <mergeCell ref="G93:H93"/>
    <mergeCell ref="J93:L93"/>
    <mergeCell ref="B92:E92"/>
    <mergeCell ref="G92:H92"/>
    <mergeCell ref="J92:L92"/>
    <mergeCell ref="B69:E69"/>
  </mergeCells>
  <printOptions horizontalCentered="1"/>
  <pageMargins left="0.3937007874015748" right="0.3937007874015748" top="0" bottom="0" header="0.5118110236220472" footer="0.5118110236220472"/>
  <pageSetup horizontalDpi="600" verticalDpi="600" orientation="portrait" paperSize="9" scale="90" r:id="rId2"/>
  <rowBreaks count="1" manualBreakCount="1">
    <brk id="66" min="1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53"/>
  <sheetViews>
    <sheetView zoomScalePageLayoutView="0" workbookViewId="0" topLeftCell="A1">
      <pane xSplit="36" ySplit="1" topLeftCell="AM436" activePane="bottomRight" state="frozen"/>
      <selection pane="topLeft" activeCell="A1" sqref="A1"/>
      <selection pane="topRight" activeCell="AK1" sqref="AK1"/>
      <selection pane="bottomLeft" activeCell="A2" sqref="A2"/>
      <selection pane="bottomRight" activeCell="AM134" sqref="AM134"/>
    </sheetView>
  </sheetViews>
  <sheetFormatPr defaultColWidth="8.875" defaultRowHeight="13.5" outlineLevelCol="1"/>
  <cols>
    <col min="1" max="1" width="5.625" style="0" customWidth="1"/>
    <col min="2" max="2" width="9.625" style="0" customWidth="1"/>
    <col min="3" max="3" width="8.875" style="0" customWidth="1"/>
    <col min="4" max="4" width="8.125" style="0" customWidth="1"/>
    <col min="5" max="5" width="3.125" style="0" hidden="1" customWidth="1"/>
    <col min="6" max="6" width="3.375" style="0" hidden="1" customWidth="1"/>
    <col min="7" max="7" width="2.625" style="0" hidden="1" customWidth="1"/>
    <col min="8" max="8" width="42.00390625" style="0" customWidth="1"/>
    <col min="9" max="9" width="31.125" style="0" hidden="1" customWidth="1"/>
    <col min="10" max="10" width="0" style="0" hidden="1" customWidth="1"/>
    <col min="11" max="14" width="0" style="0" hidden="1" customWidth="1" outlineLevel="1"/>
    <col min="15" max="15" width="8.375" style="0" hidden="1" customWidth="1" outlineLevel="1"/>
    <col min="16" max="16" width="7.625" style="0" hidden="1" customWidth="1" outlineLevel="1"/>
    <col min="17" max="17" width="6.50390625" style="0" hidden="1" customWidth="1" outlineLevel="1"/>
    <col min="18" max="18" width="5.125" style="0" hidden="1" customWidth="1" outlineLevel="1"/>
    <col min="19" max="20" width="8.625" style="0" hidden="1" customWidth="1" outlineLevel="1"/>
    <col min="21" max="23" width="9.125" style="0" hidden="1" customWidth="1" outlineLevel="1"/>
    <col min="24" max="30" width="8.00390625" style="0" hidden="1" customWidth="1" outlineLevel="1"/>
    <col min="31" max="34" width="0" style="0" hidden="1" customWidth="1" outlineLevel="1"/>
    <col min="35" max="35" width="0" style="0" hidden="1" customWidth="1" collapsed="1"/>
    <col min="36" max="38" width="21.625" style="0" customWidth="1"/>
    <col min="39" max="39" width="15.625" style="0" customWidth="1"/>
    <col min="40" max="40" width="12.625" style="0" customWidth="1"/>
    <col min="41" max="41" width="9.625" style="0" customWidth="1"/>
    <col min="42" max="42" width="14.00390625" style="0" hidden="1" customWidth="1"/>
    <col min="43" max="45" width="9.00390625" style="0" hidden="1" customWidth="1"/>
    <col min="46" max="46" width="0" style="0" hidden="1" customWidth="1"/>
    <col min="47" max="49" width="9.00390625" style="0" hidden="1" customWidth="1"/>
    <col min="50" max="50" width="0" style="0" hidden="1" customWidth="1"/>
    <col min="51" max="51" width="8.875" style="0" customWidth="1"/>
    <col min="52" max="52" width="9.00390625" style="242" customWidth="1"/>
  </cols>
  <sheetData>
    <row r="1" spans="1:50" ht="312">
      <c r="A1" s="1" t="s">
        <v>1103</v>
      </c>
      <c r="B1" s="1" t="s">
        <v>840</v>
      </c>
      <c r="C1" s="1" t="s">
        <v>841</v>
      </c>
      <c r="D1" s="1" t="s">
        <v>842</v>
      </c>
      <c r="E1" s="1" t="s">
        <v>843</v>
      </c>
      <c r="F1" s="1" t="s">
        <v>844</v>
      </c>
      <c r="G1" s="1" t="s">
        <v>845</v>
      </c>
      <c r="H1" s="1" t="s">
        <v>846</v>
      </c>
      <c r="I1" s="1" t="s">
        <v>847</v>
      </c>
      <c r="J1" s="1" t="s">
        <v>1104</v>
      </c>
      <c r="K1" s="1" t="s">
        <v>891</v>
      </c>
      <c r="L1" s="1" t="s">
        <v>573</v>
      </c>
      <c r="M1" s="1" t="s">
        <v>574</v>
      </c>
      <c r="N1" s="1" t="s">
        <v>575</v>
      </c>
      <c r="O1" s="1" t="s">
        <v>576</v>
      </c>
      <c r="P1" s="1" t="s">
        <v>926</v>
      </c>
      <c r="Q1" s="1" t="s">
        <v>927</v>
      </c>
      <c r="R1" s="1" t="s">
        <v>856</v>
      </c>
      <c r="S1" s="1" t="s">
        <v>577</v>
      </c>
      <c r="T1" s="1" t="s">
        <v>578</v>
      </c>
      <c r="U1" s="1" t="s">
        <v>579</v>
      </c>
      <c r="V1" s="1" t="s">
        <v>580</v>
      </c>
      <c r="W1" s="1" t="s">
        <v>581</v>
      </c>
      <c r="X1" s="1" t="s">
        <v>525</v>
      </c>
      <c r="Y1" s="1" t="s">
        <v>526</v>
      </c>
      <c r="Z1" s="1" t="s">
        <v>453</v>
      </c>
      <c r="AA1" s="1" t="s">
        <v>454</v>
      </c>
      <c r="AB1" s="1" t="s">
        <v>455</v>
      </c>
      <c r="AC1" s="1" t="s">
        <v>456</v>
      </c>
      <c r="AD1" s="1" t="s">
        <v>457</v>
      </c>
      <c r="AE1" s="1" t="s">
        <v>582</v>
      </c>
      <c r="AF1" s="1" t="s">
        <v>583</v>
      </c>
      <c r="AG1" s="1" t="s">
        <v>584</v>
      </c>
      <c r="AH1" s="1" t="s">
        <v>585</v>
      </c>
      <c r="AI1" s="2" t="s">
        <v>5</v>
      </c>
      <c r="AJ1" s="87" t="s">
        <v>569</v>
      </c>
      <c r="AK1" s="219" t="s">
        <v>586</v>
      </c>
      <c r="AL1" s="220" t="s">
        <v>587</v>
      </c>
      <c r="AM1" s="88" t="s">
        <v>588</v>
      </c>
      <c r="AN1" s="221" t="s">
        <v>589</v>
      </c>
      <c r="AO1" s="3" t="s">
        <v>4</v>
      </c>
      <c r="AP1" s="219" t="s">
        <v>179</v>
      </c>
      <c r="AQ1" s="219" t="s">
        <v>590</v>
      </c>
      <c r="AR1" s="219" t="s">
        <v>591</v>
      </c>
      <c r="AS1" s="219" t="s">
        <v>570</v>
      </c>
      <c r="AX1" s="226" t="s">
        <v>1348</v>
      </c>
    </row>
    <row r="2" spans="1:51" ht="13.5">
      <c r="A2" s="4">
        <v>136</v>
      </c>
      <c r="B2" s="5" t="s">
        <v>1046</v>
      </c>
      <c r="C2" s="5" t="s">
        <v>1046</v>
      </c>
      <c r="D2" s="6" t="s">
        <v>1047</v>
      </c>
      <c r="E2" s="5">
        <v>0</v>
      </c>
      <c r="F2" s="5">
        <v>0</v>
      </c>
      <c r="G2" s="5">
        <v>1</v>
      </c>
      <c r="H2" s="7" t="s">
        <v>1048</v>
      </c>
      <c r="I2" s="8"/>
      <c r="J2" s="8"/>
      <c r="K2" s="8"/>
      <c r="L2" s="8"/>
      <c r="M2" s="8"/>
      <c r="N2" s="8"/>
      <c r="O2" s="8"/>
      <c r="P2" s="8" t="s">
        <v>1653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 t="s">
        <v>1049</v>
      </c>
      <c r="AC2" s="8"/>
      <c r="AD2" s="8"/>
      <c r="AE2" s="8"/>
      <c r="AF2" s="8"/>
      <c r="AG2" s="8"/>
      <c r="AH2" s="8"/>
      <c r="AI2" s="9" t="s">
        <v>1050</v>
      </c>
      <c r="AJ2" s="236" t="s">
        <v>313</v>
      </c>
      <c r="AK2" s="237" t="s">
        <v>1599</v>
      </c>
      <c r="AL2" s="238" t="s">
        <v>1599</v>
      </c>
      <c r="AM2" s="233" t="s">
        <v>241</v>
      </c>
      <c r="AN2" s="236"/>
      <c r="AO2" s="239" t="s">
        <v>1351</v>
      </c>
      <c r="AP2" s="223" t="str">
        <f>"( "&amp;AJ2&amp;" )"</f>
        <v>( 未調査(不明) )</v>
      </c>
      <c r="AQ2" t="str">
        <f>IF(AL2="準拠する試案№をご入力下さい",""," （準拠する試案連番："&amp;AL2&amp;"）")</f>
        <v> （準拠する試案連番：この欄は入力不要です）</v>
      </c>
      <c r="AR2" t="str">
        <f>IF(OR(AL2="準拠する連番があれば試案№を、なければ0をご入力下さい",AL2=0),""," （準拠する試案連番："&amp;AL2&amp;"）")</f>
        <v> （準拠する試案連番：この欄は入力不要です）</v>
      </c>
      <c r="AS2">
        <f>IF(OR(AK2="この欄は入力不要です",AK2="調査していれば件数、調査していなければ0をご入力下さい",AK2=0),0,AK2)</f>
        <v>0</v>
      </c>
      <c r="AX2">
        <f>IF(OR(A2=A1,A2=A3),1,"")</f>
      </c>
      <c r="AY2" t="s">
        <v>243</v>
      </c>
    </row>
    <row r="3" spans="1:51" ht="13.5">
      <c r="A3" s="4">
        <v>139</v>
      </c>
      <c r="B3" s="5" t="s">
        <v>1046</v>
      </c>
      <c r="C3" s="5" t="s">
        <v>1046</v>
      </c>
      <c r="D3" s="6" t="s">
        <v>419</v>
      </c>
      <c r="E3" s="5">
        <v>0</v>
      </c>
      <c r="F3" s="5">
        <v>0</v>
      </c>
      <c r="G3" s="5">
        <v>1</v>
      </c>
      <c r="H3" s="7" t="s">
        <v>420</v>
      </c>
      <c r="I3" s="8" t="s">
        <v>301</v>
      </c>
      <c r="J3" s="8"/>
      <c r="K3" s="8"/>
      <c r="L3" s="8"/>
      <c r="M3" s="8"/>
      <c r="N3" s="8"/>
      <c r="O3" s="8"/>
      <c r="P3" s="8" t="s">
        <v>418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 t="s">
        <v>302</v>
      </c>
      <c r="AJ3" s="236" t="s">
        <v>313</v>
      </c>
      <c r="AK3" s="237" t="s">
        <v>1599</v>
      </c>
      <c r="AL3" s="238" t="s">
        <v>1599</v>
      </c>
      <c r="AM3" s="233" t="s">
        <v>241</v>
      </c>
      <c r="AN3" s="236"/>
      <c r="AO3" s="239" t="s">
        <v>1351</v>
      </c>
      <c r="AP3" s="223" t="str">
        <f>"( "&amp;AJ3&amp;" )"</f>
        <v>( 未調査(不明) )</v>
      </c>
      <c r="AQ3" t="str">
        <f>IF(AL3="準拠する試案№をご入力下さい",""," （準拠する試案連番："&amp;AL3&amp;"）")</f>
        <v> （準拠する試案連番：この欄は入力不要です）</v>
      </c>
      <c r="AR3" t="str">
        <f>IF(OR(AL3="準拠する連番があれば試案№を、なければ0をご入力下さい",AL3=0),""," （準拠する試案連番："&amp;AL3&amp;"）")</f>
        <v> （準拠する試案連番：この欄は入力不要です）</v>
      </c>
      <c r="AS3">
        <f>IF(OR(AK3="この欄は入力不要です",AK3="調査していれば件数、調査していなければ0をご入力下さい",AK3=0),0,AK3)</f>
        <v>0</v>
      </c>
      <c r="AX3">
        <f aca="true" t="shared" si="0" ref="AX3:AX66">IF(OR(A3=A2,A3=A4),1,"")</f>
      </c>
      <c r="AY3" t="s">
        <v>243</v>
      </c>
    </row>
    <row r="4" spans="1:51" ht="12.75" customHeight="1">
      <c r="A4" s="4">
        <v>140</v>
      </c>
      <c r="B4" s="5" t="s">
        <v>1046</v>
      </c>
      <c r="C4" s="5" t="s">
        <v>1046</v>
      </c>
      <c r="D4" s="6" t="s">
        <v>303</v>
      </c>
      <c r="E4" s="5">
        <v>0</v>
      </c>
      <c r="F4" s="5">
        <v>0</v>
      </c>
      <c r="G4" s="5">
        <v>1</v>
      </c>
      <c r="H4" s="7" t="s">
        <v>304</v>
      </c>
      <c r="I4" s="8" t="s">
        <v>304</v>
      </c>
      <c r="J4" s="8" t="s">
        <v>1353</v>
      </c>
      <c r="K4" s="8" t="s">
        <v>305</v>
      </c>
      <c r="L4" s="8" t="s">
        <v>306</v>
      </c>
      <c r="M4" s="8"/>
      <c r="N4" s="8"/>
      <c r="O4" s="8"/>
      <c r="P4" s="8" t="s">
        <v>418</v>
      </c>
      <c r="Q4" s="8"/>
      <c r="R4" s="8"/>
      <c r="S4" s="8" t="s">
        <v>293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 t="s">
        <v>307</v>
      </c>
      <c r="AF4" s="8"/>
      <c r="AG4" s="8"/>
      <c r="AH4" s="8"/>
      <c r="AI4" s="9" t="s">
        <v>308</v>
      </c>
      <c r="AJ4" s="10" t="s">
        <v>508</v>
      </c>
      <c r="AK4" s="222">
        <v>1</v>
      </c>
      <c r="AL4" s="8"/>
      <c r="AM4" s="86" t="s">
        <v>1747</v>
      </c>
      <c r="AN4" s="10"/>
      <c r="AO4" s="13" t="s">
        <v>1051</v>
      </c>
      <c r="AP4" s="223" t="str">
        <f>"( "&amp;AJ4&amp;" )"</f>
        <v>( 実態調査 )</v>
      </c>
      <c r="AQ4" t="str">
        <f>IF(AL4="準拠する試案№をご入力下さい",""," （準拠する試案連番："&amp;AL4&amp;"）")</f>
        <v> （準拠する試案連番：）</v>
      </c>
      <c r="AR4">
        <f>IF(OR(AL4="準拠する連番があれば試案№を、なければ0をご入力下さい",AL4=0),""," （準拠する試案連番："&amp;AL4&amp;"）")</f>
      </c>
      <c r="AS4">
        <f>IF(OR(AK4="この欄は入力不要です",AK4="調査していれば件数、調査していなければ0をご入力下さい",AK4=0),0,AK4)</f>
        <v>1</v>
      </c>
      <c r="AX4">
        <f t="shared" si="0"/>
        <v>1</v>
      </c>
      <c r="AY4" t="s">
        <v>146</v>
      </c>
    </row>
    <row r="5" spans="1:51" ht="12.75" customHeight="1">
      <c r="A5" s="4">
        <v>140</v>
      </c>
      <c r="B5" s="5" t="s">
        <v>1046</v>
      </c>
      <c r="C5" s="5" t="s">
        <v>1046</v>
      </c>
      <c r="D5" s="6" t="s">
        <v>303</v>
      </c>
      <c r="E5" s="5">
        <v>0</v>
      </c>
      <c r="F5" s="5">
        <v>0</v>
      </c>
      <c r="G5" s="5">
        <v>1</v>
      </c>
      <c r="H5" s="7" t="s">
        <v>304</v>
      </c>
      <c r="I5" s="8" t="s">
        <v>304</v>
      </c>
      <c r="J5" s="8" t="s">
        <v>1353</v>
      </c>
      <c r="K5" s="8" t="s">
        <v>305</v>
      </c>
      <c r="L5" s="8" t="s">
        <v>306</v>
      </c>
      <c r="M5" s="8"/>
      <c r="N5" s="8"/>
      <c r="O5" s="8"/>
      <c r="P5" s="8" t="s">
        <v>418</v>
      </c>
      <c r="Q5" s="8"/>
      <c r="R5" s="8"/>
      <c r="S5" s="8" t="s">
        <v>293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 t="s">
        <v>307</v>
      </c>
      <c r="AF5" s="8"/>
      <c r="AG5" s="8"/>
      <c r="AH5" s="8"/>
      <c r="AI5" s="9" t="s">
        <v>308</v>
      </c>
      <c r="AJ5" s="236" t="s">
        <v>592</v>
      </c>
      <c r="AK5" s="237">
        <v>50</v>
      </c>
      <c r="AL5" s="238" t="s">
        <v>1599</v>
      </c>
      <c r="AM5" s="233" t="s">
        <v>1109</v>
      </c>
      <c r="AN5" s="236"/>
      <c r="AO5" s="239" t="s">
        <v>1051</v>
      </c>
      <c r="AP5" s="223" t="str">
        <f aca="true" t="shared" si="1" ref="AP5:AP17">"( "&amp;AJ5&amp;" )"</f>
        <v>( 実態調査 )</v>
      </c>
      <c r="AQ5" t="str">
        <f aca="true" t="shared" si="2" ref="AQ5:AQ17">IF(AL5="準拠する試案№をご入力下さい",""," （準拠する試案連番："&amp;AL5&amp;"）")</f>
        <v> （準拠する試案連番：この欄は入力不要です）</v>
      </c>
      <c r="AR5" t="str">
        <f aca="true" t="shared" si="3" ref="AR5:AR17">IF(OR(AL5="準拠する連番があれば試案№を、なければ0をご入力下さい",AL5=0),""," （準拠する試案連番："&amp;AL5&amp;"）")</f>
        <v> （準拠する試案連番：この欄は入力不要です）</v>
      </c>
      <c r="AS5">
        <f aca="true" t="shared" si="4" ref="AS5:AS17">IF(OR(AK5="この欄は入力不要です",AK5="調査していれば件数、調査していなければ0をご入力下さい",AK5=0),0,AK5)</f>
        <v>50</v>
      </c>
      <c r="AX5">
        <f t="shared" si="0"/>
        <v>1</v>
      </c>
      <c r="AY5" t="s">
        <v>291</v>
      </c>
    </row>
    <row r="6" spans="1:51" ht="13.5">
      <c r="A6" s="4">
        <v>141</v>
      </c>
      <c r="B6" s="5" t="s">
        <v>1046</v>
      </c>
      <c r="C6" s="5" t="s">
        <v>1046</v>
      </c>
      <c r="D6" s="6" t="s">
        <v>309</v>
      </c>
      <c r="E6" s="5">
        <v>0</v>
      </c>
      <c r="F6" s="5">
        <v>0</v>
      </c>
      <c r="G6" s="5">
        <v>1</v>
      </c>
      <c r="H6" s="7" t="s">
        <v>310</v>
      </c>
      <c r="I6" s="8" t="s">
        <v>310</v>
      </c>
      <c r="J6" s="8" t="s">
        <v>1353</v>
      </c>
      <c r="K6" s="8" t="s">
        <v>305</v>
      </c>
      <c r="L6" s="8" t="s">
        <v>311</v>
      </c>
      <c r="M6" s="8"/>
      <c r="N6" s="8"/>
      <c r="O6" s="8"/>
      <c r="P6" s="8" t="s">
        <v>418</v>
      </c>
      <c r="Q6" s="8"/>
      <c r="R6" s="8"/>
      <c r="S6" s="8" t="s">
        <v>293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 t="s">
        <v>307</v>
      </c>
      <c r="AF6" s="8"/>
      <c r="AG6" s="8"/>
      <c r="AH6" s="8"/>
      <c r="AI6" s="9" t="s">
        <v>312</v>
      </c>
      <c r="AJ6" s="10" t="s">
        <v>591</v>
      </c>
      <c r="AK6" s="222">
        <v>0</v>
      </c>
      <c r="AL6" s="8">
        <v>0</v>
      </c>
      <c r="AM6" s="86" t="s">
        <v>1109</v>
      </c>
      <c r="AN6" s="10"/>
      <c r="AO6" s="13" t="s">
        <v>1051</v>
      </c>
      <c r="AP6" s="223" t="str">
        <f>"( "&amp;AJ6&amp;" )"</f>
        <v>( 類推 )</v>
      </c>
      <c r="AQ6" t="str">
        <f>IF(AL6="準拠する試案№をご入力下さい",""," （準拠する試案連番："&amp;AL6&amp;"）")</f>
        <v> （準拠する試案連番：0）</v>
      </c>
      <c r="AR6">
        <f>IF(OR(AL6="準拠する連番があれば試案№を、なければ0をご入力下さい",AL6=0),""," （準拠する試案連番："&amp;AL6&amp;"）")</f>
      </c>
      <c r="AS6">
        <f>IF(OR(AK6="この欄は入力不要です",AK6="調査していれば件数、調査していなければ0をご入力下さい",AK6=0),0,AK6)</f>
        <v>0</v>
      </c>
      <c r="AX6">
        <f t="shared" si="0"/>
        <v>1</v>
      </c>
      <c r="AY6" t="s">
        <v>291</v>
      </c>
    </row>
    <row r="7" spans="1:51" ht="13.5">
      <c r="A7" s="4">
        <v>141</v>
      </c>
      <c r="B7" s="5" t="s">
        <v>1046</v>
      </c>
      <c r="C7" s="5" t="s">
        <v>1046</v>
      </c>
      <c r="D7" s="6" t="s">
        <v>309</v>
      </c>
      <c r="E7" s="5">
        <v>0</v>
      </c>
      <c r="F7" s="5">
        <v>0</v>
      </c>
      <c r="G7" s="5">
        <v>1</v>
      </c>
      <c r="H7" s="7" t="s">
        <v>310</v>
      </c>
      <c r="I7" s="8" t="s">
        <v>310</v>
      </c>
      <c r="J7" s="8" t="s">
        <v>1353</v>
      </c>
      <c r="K7" s="8" t="s">
        <v>305</v>
      </c>
      <c r="L7" s="8" t="s">
        <v>311</v>
      </c>
      <c r="M7" s="8"/>
      <c r="N7" s="8"/>
      <c r="O7" s="8"/>
      <c r="P7" s="8" t="s">
        <v>418</v>
      </c>
      <c r="Q7" s="8"/>
      <c r="R7" s="8"/>
      <c r="S7" s="8" t="s">
        <v>293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 t="s">
        <v>307</v>
      </c>
      <c r="AF7" s="8"/>
      <c r="AG7" s="8"/>
      <c r="AH7" s="8"/>
      <c r="AI7" s="9" t="s">
        <v>312</v>
      </c>
      <c r="AJ7" s="236" t="s">
        <v>508</v>
      </c>
      <c r="AK7" s="237">
        <v>1</v>
      </c>
      <c r="AL7" s="238"/>
      <c r="AM7" s="233" t="s">
        <v>1747</v>
      </c>
      <c r="AN7" s="236"/>
      <c r="AO7" s="239" t="s">
        <v>1051</v>
      </c>
      <c r="AP7" s="223" t="str">
        <f t="shared" si="1"/>
        <v>( 実態調査 )</v>
      </c>
      <c r="AQ7" t="str">
        <f t="shared" si="2"/>
        <v> （準拠する試案連番：）</v>
      </c>
      <c r="AR7">
        <f t="shared" si="3"/>
      </c>
      <c r="AS7">
        <f t="shared" si="4"/>
        <v>1</v>
      </c>
      <c r="AX7">
        <f t="shared" si="0"/>
        <v>1</v>
      </c>
      <c r="AY7" t="s">
        <v>1736</v>
      </c>
    </row>
    <row r="8" spans="1:51" ht="13.5">
      <c r="A8" s="4">
        <v>142</v>
      </c>
      <c r="B8" s="5" t="s">
        <v>1046</v>
      </c>
      <c r="C8" s="5" t="s">
        <v>1046</v>
      </c>
      <c r="D8" s="6" t="s">
        <v>1009</v>
      </c>
      <c r="E8" s="5">
        <v>0</v>
      </c>
      <c r="F8" s="5">
        <v>0</v>
      </c>
      <c r="G8" s="5">
        <v>1</v>
      </c>
      <c r="H8" s="7" t="s">
        <v>1010</v>
      </c>
      <c r="I8" s="8"/>
      <c r="J8" s="8" t="s">
        <v>1353</v>
      </c>
      <c r="K8" s="8" t="s">
        <v>305</v>
      </c>
      <c r="L8" s="8" t="s">
        <v>1011</v>
      </c>
      <c r="M8" s="8"/>
      <c r="N8" s="8"/>
      <c r="O8" s="8"/>
      <c r="P8" s="8" t="s">
        <v>1653</v>
      </c>
      <c r="Q8" s="8"/>
      <c r="R8" s="8"/>
      <c r="S8" s="8" t="s">
        <v>293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307</v>
      </c>
      <c r="AF8" s="8"/>
      <c r="AG8" s="8"/>
      <c r="AH8" s="8"/>
      <c r="AI8" s="9" t="s">
        <v>1012</v>
      </c>
      <c r="AJ8" s="10" t="s">
        <v>591</v>
      </c>
      <c r="AK8" s="222">
        <v>0</v>
      </c>
      <c r="AL8" s="8">
        <v>0</v>
      </c>
      <c r="AM8" s="86" t="s">
        <v>1109</v>
      </c>
      <c r="AN8" s="10"/>
      <c r="AO8" s="10" t="s">
        <v>1051</v>
      </c>
      <c r="AP8" s="223" t="str">
        <f>"( "&amp;AJ8&amp;" )"</f>
        <v>( 類推 )</v>
      </c>
      <c r="AQ8" t="str">
        <f>IF(AL8="準拠する試案№をご入力下さい",""," （準拠する試案連番："&amp;AL8&amp;"）")</f>
        <v> （準拠する試案連番：0）</v>
      </c>
      <c r="AR8">
        <f>IF(OR(AL8="準拠する連番があれば試案№を、なければ0をご入力下さい",AL8=0),""," （準拠する試案連番："&amp;AL8&amp;"）")</f>
      </c>
      <c r="AS8">
        <f>IF(OR(AK8="この欄は入力不要です",AK8="調査していれば件数、調査していなければ0をご入力下さい",AK8=0),0,AK8)</f>
        <v>0</v>
      </c>
      <c r="AX8">
        <f t="shared" si="0"/>
        <v>1</v>
      </c>
      <c r="AY8" t="s">
        <v>291</v>
      </c>
    </row>
    <row r="9" spans="1:51" ht="13.5">
      <c r="A9" s="4">
        <v>142</v>
      </c>
      <c r="B9" s="5" t="s">
        <v>1046</v>
      </c>
      <c r="C9" s="5" t="s">
        <v>1046</v>
      </c>
      <c r="D9" s="6" t="s">
        <v>1009</v>
      </c>
      <c r="E9" s="5">
        <v>0</v>
      </c>
      <c r="F9" s="5">
        <v>0</v>
      </c>
      <c r="G9" s="5">
        <v>1</v>
      </c>
      <c r="H9" s="7" t="s">
        <v>1010</v>
      </c>
      <c r="I9" s="8"/>
      <c r="J9" s="8" t="s">
        <v>1353</v>
      </c>
      <c r="K9" s="8" t="s">
        <v>305</v>
      </c>
      <c r="L9" s="8" t="s">
        <v>1011</v>
      </c>
      <c r="M9" s="8"/>
      <c r="N9" s="8"/>
      <c r="O9" s="8"/>
      <c r="P9" s="8" t="s">
        <v>1653</v>
      </c>
      <c r="Q9" s="8"/>
      <c r="R9" s="8"/>
      <c r="S9" s="8" t="s">
        <v>293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 t="s">
        <v>307</v>
      </c>
      <c r="AF9" s="8"/>
      <c r="AG9" s="8"/>
      <c r="AH9" s="8"/>
      <c r="AI9" s="9" t="s">
        <v>1012</v>
      </c>
      <c r="AJ9" s="236" t="s">
        <v>508</v>
      </c>
      <c r="AK9" s="237">
        <v>1</v>
      </c>
      <c r="AL9" s="238"/>
      <c r="AM9" s="233" t="s">
        <v>1747</v>
      </c>
      <c r="AN9" s="236"/>
      <c r="AO9" s="236" t="s">
        <v>1051</v>
      </c>
      <c r="AP9" s="223" t="str">
        <f t="shared" si="1"/>
        <v>( 実態調査 )</v>
      </c>
      <c r="AQ9" t="str">
        <f t="shared" si="2"/>
        <v> （準拠する試案連番：）</v>
      </c>
      <c r="AR9">
        <f t="shared" si="3"/>
      </c>
      <c r="AS9">
        <f t="shared" si="4"/>
        <v>1</v>
      </c>
      <c r="AX9">
        <f t="shared" si="0"/>
        <v>1</v>
      </c>
      <c r="AY9" t="s">
        <v>146</v>
      </c>
    </row>
    <row r="10" spans="1:51" ht="13.5">
      <c r="A10" s="4">
        <v>167</v>
      </c>
      <c r="B10" s="5" t="s">
        <v>1046</v>
      </c>
      <c r="C10" s="5" t="s">
        <v>1046</v>
      </c>
      <c r="D10" s="6" t="s">
        <v>993</v>
      </c>
      <c r="E10" s="5">
        <v>0</v>
      </c>
      <c r="F10" s="5">
        <v>0</v>
      </c>
      <c r="G10" s="5">
        <v>2</v>
      </c>
      <c r="H10" s="7" t="s">
        <v>994</v>
      </c>
      <c r="I10" s="8" t="s">
        <v>995</v>
      </c>
      <c r="J10" s="8" t="s">
        <v>1353</v>
      </c>
      <c r="K10" s="8" t="s">
        <v>996</v>
      </c>
      <c r="L10" s="8" t="s">
        <v>997</v>
      </c>
      <c r="M10" s="8"/>
      <c r="N10" s="8"/>
      <c r="O10" s="8"/>
      <c r="P10" s="8" t="s">
        <v>1653</v>
      </c>
      <c r="Q10" s="8"/>
      <c r="R10" s="8"/>
      <c r="S10" s="8" t="s">
        <v>293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 t="s">
        <v>307</v>
      </c>
      <c r="AF10" s="8"/>
      <c r="AG10" s="8"/>
      <c r="AH10" s="8"/>
      <c r="AI10" s="9" t="s">
        <v>928</v>
      </c>
      <c r="AJ10" s="10" t="s">
        <v>591</v>
      </c>
      <c r="AK10" s="222">
        <v>0</v>
      </c>
      <c r="AL10" s="8">
        <v>0</v>
      </c>
      <c r="AM10" s="86" t="s">
        <v>1109</v>
      </c>
      <c r="AN10" s="10"/>
      <c r="AO10" s="10" t="s">
        <v>1051</v>
      </c>
      <c r="AP10" s="223" t="str">
        <f>"( "&amp;AJ10&amp;" )"</f>
        <v>( 類推 )</v>
      </c>
      <c r="AQ10" t="str">
        <f>IF(AL10="準拠する試案№をご入力下さい",""," （準拠する試案連番："&amp;AL10&amp;"）")</f>
        <v> （準拠する試案連番：0）</v>
      </c>
      <c r="AR10">
        <f>IF(OR(AL10="準拠する連番があれば試案№を、なければ0をご入力下さい",AL10=0),""," （準拠する試案連番："&amp;AL10&amp;"）")</f>
      </c>
      <c r="AS10">
        <f>IF(OR(AK10="この欄は入力不要です",AK10="調査していれば件数、調査していなければ0をご入力下さい",AK10=0),0,AK10)</f>
        <v>0</v>
      </c>
      <c r="AX10">
        <f t="shared" si="0"/>
        <v>1</v>
      </c>
      <c r="AY10" t="s">
        <v>291</v>
      </c>
    </row>
    <row r="11" spans="1:51" ht="13.5">
      <c r="A11" s="4">
        <v>167</v>
      </c>
      <c r="B11" s="5" t="s">
        <v>1046</v>
      </c>
      <c r="C11" s="5" t="s">
        <v>1046</v>
      </c>
      <c r="D11" s="6" t="s">
        <v>993</v>
      </c>
      <c r="E11" s="5">
        <v>0</v>
      </c>
      <c r="F11" s="5">
        <v>0</v>
      </c>
      <c r="G11" s="5">
        <v>2</v>
      </c>
      <c r="H11" s="7" t="s">
        <v>994</v>
      </c>
      <c r="I11" s="8" t="s">
        <v>995</v>
      </c>
      <c r="J11" s="8" t="s">
        <v>1353</v>
      </c>
      <c r="K11" s="8" t="s">
        <v>996</v>
      </c>
      <c r="L11" s="8" t="s">
        <v>997</v>
      </c>
      <c r="M11" s="8"/>
      <c r="N11" s="8"/>
      <c r="O11" s="8"/>
      <c r="P11" s="8" t="s">
        <v>1653</v>
      </c>
      <c r="Q11" s="8"/>
      <c r="R11" s="8"/>
      <c r="S11" s="8" t="s">
        <v>293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 t="s">
        <v>307</v>
      </c>
      <c r="AF11" s="8"/>
      <c r="AG11" s="8"/>
      <c r="AH11" s="8"/>
      <c r="AI11" s="9" t="s">
        <v>928</v>
      </c>
      <c r="AJ11" s="236" t="s">
        <v>508</v>
      </c>
      <c r="AK11" s="237">
        <v>1</v>
      </c>
      <c r="AL11" s="238"/>
      <c r="AM11" s="233" t="s">
        <v>1747</v>
      </c>
      <c r="AN11" s="236"/>
      <c r="AO11" s="236" t="s">
        <v>1051</v>
      </c>
      <c r="AP11" s="223" t="str">
        <f t="shared" si="1"/>
        <v>( 実態調査 )</v>
      </c>
      <c r="AQ11" t="str">
        <f t="shared" si="2"/>
        <v> （準拠する試案連番：）</v>
      </c>
      <c r="AR11">
        <f t="shared" si="3"/>
      </c>
      <c r="AS11">
        <f t="shared" si="4"/>
        <v>1</v>
      </c>
      <c r="AX11">
        <f t="shared" si="0"/>
        <v>1</v>
      </c>
      <c r="AY11" t="s">
        <v>146</v>
      </c>
    </row>
    <row r="12" spans="1:51" ht="13.5">
      <c r="A12" s="4">
        <v>170</v>
      </c>
      <c r="B12" s="5" t="s">
        <v>1046</v>
      </c>
      <c r="C12" s="5" t="s">
        <v>1046</v>
      </c>
      <c r="D12" s="6" t="s">
        <v>929</v>
      </c>
      <c r="E12" s="5">
        <v>0</v>
      </c>
      <c r="F12" s="5">
        <v>0</v>
      </c>
      <c r="G12" s="5">
        <v>1</v>
      </c>
      <c r="H12" s="7" t="s">
        <v>930</v>
      </c>
      <c r="I12" s="8" t="s">
        <v>930</v>
      </c>
      <c r="J12" s="8" t="s">
        <v>1353</v>
      </c>
      <c r="K12" s="8" t="s">
        <v>931</v>
      </c>
      <c r="L12" s="8"/>
      <c r="M12" s="8"/>
      <c r="N12" s="8"/>
      <c r="O12" s="8"/>
      <c r="P12" s="8" t="s">
        <v>1653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 t="s">
        <v>932</v>
      </c>
      <c r="AC12" s="8"/>
      <c r="AD12" s="8"/>
      <c r="AE12" s="8"/>
      <c r="AF12" s="8"/>
      <c r="AG12" s="8"/>
      <c r="AH12" s="8"/>
      <c r="AI12" s="9" t="s">
        <v>933</v>
      </c>
      <c r="AJ12" s="236" t="s">
        <v>313</v>
      </c>
      <c r="AK12" s="237" t="s">
        <v>1599</v>
      </c>
      <c r="AL12" s="238" t="s">
        <v>1599</v>
      </c>
      <c r="AM12" s="233" t="s">
        <v>241</v>
      </c>
      <c r="AN12" s="236"/>
      <c r="AO12" s="239" t="s">
        <v>1351</v>
      </c>
      <c r="AP12" s="223" t="str">
        <f>"( "&amp;AJ12&amp;" )"</f>
        <v>( 未調査(不明) )</v>
      </c>
      <c r="AQ12" t="str">
        <f>IF(AL12="準拠する試案№をご入力下さい",""," （準拠する試案連番："&amp;AL12&amp;"）")</f>
        <v> （準拠する試案連番：この欄は入力不要です）</v>
      </c>
      <c r="AR12" t="str">
        <f>IF(OR(AL12="準拠する連番があれば試案№を、なければ0をご入力下さい",AL12=0),""," （準拠する試案連番："&amp;AL12&amp;"）")</f>
        <v> （準拠する試案連番：この欄は入力不要です）</v>
      </c>
      <c r="AS12">
        <f>IF(OR(AK12="この欄は入力不要です",AK12="調査していれば件数、調査していなければ0をご入力下さい",AK12=0),0,AK12)</f>
        <v>0</v>
      </c>
      <c r="AX12">
        <f t="shared" si="0"/>
      </c>
      <c r="AY12" t="s">
        <v>243</v>
      </c>
    </row>
    <row r="13" spans="1:51" ht="13.5">
      <c r="A13" s="4">
        <v>171</v>
      </c>
      <c r="B13" s="5" t="s">
        <v>1046</v>
      </c>
      <c r="C13" s="5" t="s">
        <v>1046</v>
      </c>
      <c r="D13" s="6" t="s">
        <v>934</v>
      </c>
      <c r="E13" s="5">
        <v>0</v>
      </c>
      <c r="F13" s="5">
        <v>0</v>
      </c>
      <c r="G13" s="5">
        <v>2</v>
      </c>
      <c r="H13" s="7" t="s">
        <v>935</v>
      </c>
      <c r="I13" s="8" t="s">
        <v>935</v>
      </c>
      <c r="J13" s="8" t="s">
        <v>1353</v>
      </c>
      <c r="K13" s="8" t="s">
        <v>931</v>
      </c>
      <c r="L13" s="8" t="s">
        <v>1347</v>
      </c>
      <c r="M13" s="8" t="s">
        <v>1353</v>
      </c>
      <c r="N13" s="8" t="s">
        <v>936</v>
      </c>
      <c r="O13" s="8" t="s">
        <v>1347</v>
      </c>
      <c r="P13" s="8" t="s">
        <v>1653</v>
      </c>
      <c r="Q13" s="8"/>
      <c r="R13" s="8"/>
      <c r="S13" s="8" t="s">
        <v>1347</v>
      </c>
      <c r="T13" s="8"/>
      <c r="U13" s="8" t="s">
        <v>1349</v>
      </c>
      <c r="V13" s="8" t="s">
        <v>937</v>
      </c>
      <c r="W13" s="8"/>
      <c r="X13" s="8" t="s">
        <v>444</v>
      </c>
      <c r="Y13" s="8"/>
      <c r="Z13" s="8"/>
      <c r="AA13" s="8"/>
      <c r="AB13" s="8" t="s">
        <v>932</v>
      </c>
      <c r="AC13" s="8"/>
      <c r="AD13" s="8"/>
      <c r="AE13" s="8" t="s">
        <v>938</v>
      </c>
      <c r="AF13" s="8"/>
      <c r="AG13" s="8"/>
      <c r="AH13" s="8"/>
      <c r="AI13" s="9" t="s">
        <v>933</v>
      </c>
      <c r="AJ13" s="236" t="s">
        <v>1193</v>
      </c>
      <c r="AK13" s="237" t="s">
        <v>1599</v>
      </c>
      <c r="AL13" s="238" t="s">
        <v>1599</v>
      </c>
      <c r="AM13" s="233" t="s">
        <v>507</v>
      </c>
      <c r="AN13" s="236" t="s">
        <v>906</v>
      </c>
      <c r="AO13" s="239" t="s">
        <v>1351</v>
      </c>
      <c r="AP13" s="223" t="str">
        <f t="shared" si="1"/>
        <v>( 未調査(医療材料なし) )</v>
      </c>
      <c r="AQ13" t="str">
        <f t="shared" si="2"/>
        <v> （準拠する試案連番：この欄は入力不要です）</v>
      </c>
      <c r="AR13" t="str">
        <f t="shared" si="3"/>
        <v> （準拠する試案連番：この欄は入力不要です）</v>
      </c>
      <c r="AS13">
        <f t="shared" si="4"/>
        <v>0</v>
      </c>
      <c r="AX13">
        <f t="shared" si="0"/>
      </c>
      <c r="AY13" t="s">
        <v>904</v>
      </c>
    </row>
    <row r="14" spans="1:51" ht="13.5">
      <c r="A14" s="4">
        <v>174</v>
      </c>
      <c r="B14" s="5" t="s">
        <v>1046</v>
      </c>
      <c r="C14" s="5" t="s">
        <v>1046</v>
      </c>
      <c r="D14" s="6" t="s">
        <v>382</v>
      </c>
      <c r="E14" s="5">
        <v>0</v>
      </c>
      <c r="F14" s="5">
        <v>0</v>
      </c>
      <c r="G14" s="5">
        <v>1</v>
      </c>
      <c r="H14" s="7" t="s">
        <v>383</v>
      </c>
      <c r="I14" s="8" t="s">
        <v>383</v>
      </c>
      <c r="J14" s="8" t="s">
        <v>1353</v>
      </c>
      <c r="K14" s="8" t="s">
        <v>417</v>
      </c>
      <c r="L14" s="8"/>
      <c r="M14" s="8"/>
      <c r="N14" s="8"/>
      <c r="O14" s="8"/>
      <c r="P14" s="8" t="s">
        <v>418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 t="s">
        <v>384</v>
      </c>
      <c r="AC14" s="8"/>
      <c r="AD14" s="8"/>
      <c r="AE14" s="8"/>
      <c r="AF14" s="8"/>
      <c r="AG14" s="8"/>
      <c r="AH14" s="8"/>
      <c r="AI14" s="9" t="s">
        <v>385</v>
      </c>
      <c r="AJ14" s="236" t="s">
        <v>313</v>
      </c>
      <c r="AK14" s="237" t="s">
        <v>1599</v>
      </c>
      <c r="AL14" s="238" t="s">
        <v>1599</v>
      </c>
      <c r="AM14" s="233" t="s">
        <v>241</v>
      </c>
      <c r="AN14" s="236"/>
      <c r="AO14" s="239" t="s">
        <v>1351</v>
      </c>
      <c r="AP14" s="223" t="str">
        <f>"( "&amp;AJ14&amp;" )"</f>
        <v>( 未調査(不明) )</v>
      </c>
      <c r="AQ14" t="str">
        <f>IF(AL14="準拠する試案№をご入力下さい",""," （準拠する試案連番："&amp;AL14&amp;"）")</f>
        <v> （準拠する試案連番：この欄は入力不要です）</v>
      </c>
      <c r="AR14" t="str">
        <f>IF(OR(AL14="準拠する連番があれば試案№を、なければ0をご入力下さい",AL14=0),""," （準拠する試案連番："&amp;AL14&amp;"）")</f>
        <v> （準拠する試案連番：この欄は入力不要です）</v>
      </c>
      <c r="AS14">
        <f>IF(OR(AK14="この欄は入力不要です",AK14="調査していれば件数、調査していなければ0をご入力下さい",AK14=0),0,AK14)</f>
        <v>0</v>
      </c>
      <c r="AX14">
        <f t="shared" si="0"/>
      </c>
      <c r="AY14" t="s">
        <v>243</v>
      </c>
    </row>
    <row r="15" spans="1:51" ht="13.5">
      <c r="A15" s="4">
        <v>175</v>
      </c>
      <c r="B15" s="5" t="s">
        <v>1046</v>
      </c>
      <c r="C15" s="5" t="s">
        <v>1046</v>
      </c>
      <c r="D15" s="6" t="s">
        <v>386</v>
      </c>
      <c r="E15" s="5">
        <v>0</v>
      </c>
      <c r="F15" s="5">
        <v>0</v>
      </c>
      <c r="G15" s="5">
        <v>2</v>
      </c>
      <c r="H15" s="7" t="s">
        <v>387</v>
      </c>
      <c r="I15" s="8" t="s">
        <v>387</v>
      </c>
      <c r="J15" s="8" t="s">
        <v>1353</v>
      </c>
      <c r="K15" s="8" t="s">
        <v>417</v>
      </c>
      <c r="L15" s="8"/>
      <c r="M15" s="8" t="s">
        <v>1353</v>
      </c>
      <c r="N15" s="8" t="s">
        <v>417</v>
      </c>
      <c r="O15" s="8"/>
      <c r="P15" s="8" t="s">
        <v>418</v>
      </c>
      <c r="Q15" s="8"/>
      <c r="R15" s="8"/>
      <c r="S15" s="8" t="s">
        <v>1347</v>
      </c>
      <c r="T15" s="8"/>
      <c r="U15" s="8" t="s">
        <v>1349</v>
      </c>
      <c r="V15" s="8" t="s">
        <v>388</v>
      </c>
      <c r="W15" s="8"/>
      <c r="X15" s="8" t="s">
        <v>444</v>
      </c>
      <c r="Y15" s="8"/>
      <c r="Z15" s="8"/>
      <c r="AA15" s="8"/>
      <c r="AB15" s="8" t="s">
        <v>384</v>
      </c>
      <c r="AC15" s="8"/>
      <c r="AD15" s="8"/>
      <c r="AE15" s="8" t="s">
        <v>938</v>
      </c>
      <c r="AF15" s="8"/>
      <c r="AG15" s="8"/>
      <c r="AH15" s="8"/>
      <c r="AI15" s="9" t="s">
        <v>385</v>
      </c>
      <c r="AJ15" s="236" t="s">
        <v>1193</v>
      </c>
      <c r="AK15" s="237" t="s">
        <v>1599</v>
      </c>
      <c r="AL15" s="238" t="s">
        <v>1599</v>
      </c>
      <c r="AM15" s="233" t="s">
        <v>507</v>
      </c>
      <c r="AN15" s="236" t="s">
        <v>907</v>
      </c>
      <c r="AO15" s="239" t="s">
        <v>1351</v>
      </c>
      <c r="AP15" s="223" t="str">
        <f t="shared" si="1"/>
        <v>( 未調査(医療材料なし) )</v>
      </c>
      <c r="AQ15" t="str">
        <f t="shared" si="2"/>
        <v> （準拠する試案連番：この欄は入力不要です）</v>
      </c>
      <c r="AR15" t="str">
        <f t="shared" si="3"/>
        <v> （準拠する試案連番：この欄は入力不要です）</v>
      </c>
      <c r="AS15">
        <f t="shared" si="4"/>
        <v>0</v>
      </c>
      <c r="AX15">
        <f t="shared" si="0"/>
      </c>
      <c r="AY15" t="s">
        <v>904</v>
      </c>
    </row>
    <row r="16" spans="1:51" ht="13.5">
      <c r="A16" s="4">
        <v>178</v>
      </c>
      <c r="B16" s="5" t="s">
        <v>1046</v>
      </c>
      <c r="C16" s="5" t="s">
        <v>1046</v>
      </c>
      <c r="D16" s="6" t="s">
        <v>389</v>
      </c>
      <c r="E16" s="5">
        <v>0</v>
      </c>
      <c r="F16" s="5">
        <v>0</v>
      </c>
      <c r="G16" s="5">
        <v>1</v>
      </c>
      <c r="H16" s="7" t="s">
        <v>390</v>
      </c>
      <c r="I16" s="8" t="s">
        <v>390</v>
      </c>
      <c r="J16" s="8" t="s">
        <v>1353</v>
      </c>
      <c r="K16" s="8" t="s">
        <v>417</v>
      </c>
      <c r="L16" s="8"/>
      <c r="M16" s="8"/>
      <c r="N16" s="8"/>
      <c r="O16" s="8"/>
      <c r="P16" s="8" t="s">
        <v>35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 t="s">
        <v>384</v>
      </c>
      <c r="AC16" s="8"/>
      <c r="AD16" s="8"/>
      <c r="AE16" s="8"/>
      <c r="AF16" s="8"/>
      <c r="AG16" s="8"/>
      <c r="AH16" s="8"/>
      <c r="AI16" s="9" t="s">
        <v>391</v>
      </c>
      <c r="AJ16" s="236" t="s">
        <v>313</v>
      </c>
      <c r="AK16" s="237" t="s">
        <v>1599</v>
      </c>
      <c r="AL16" s="238" t="s">
        <v>1599</v>
      </c>
      <c r="AM16" s="233" t="s">
        <v>241</v>
      </c>
      <c r="AN16" s="236"/>
      <c r="AO16" s="239" t="s">
        <v>1351</v>
      </c>
      <c r="AP16" s="223" t="str">
        <f>"( "&amp;AJ16&amp;" )"</f>
        <v>( 未調査(不明) )</v>
      </c>
      <c r="AQ16" t="str">
        <f>IF(AL16="準拠する試案№をご入力下さい",""," （準拠する試案連番："&amp;AL16&amp;"）")</f>
        <v> （準拠する試案連番：この欄は入力不要です）</v>
      </c>
      <c r="AR16" t="str">
        <f>IF(OR(AL16="準拠する連番があれば試案№を、なければ0をご入力下さい",AL16=0),""," （準拠する試案連番："&amp;AL16&amp;"）")</f>
        <v> （準拠する試案連番：この欄は入力不要です）</v>
      </c>
      <c r="AS16">
        <f>IF(OR(AK16="この欄は入力不要です",AK16="調査していれば件数、調査していなければ0をご入力下さい",AK16=0),0,AK16)</f>
        <v>0</v>
      </c>
      <c r="AX16">
        <f t="shared" si="0"/>
      </c>
      <c r="AY16" t="s">
        <v>243</v>
      </c>
    </row>
    <row r="17" spans="1:51" ht="13.5">
      <c r="A17" s="4">
        <v>179</v>
      </c>
      <c r="B17" s="5" t="s">
        <v>1046</v>
      </c>
      <c r="C17" s="5" t="s">
        <v>1046</v>
      </c>
      <c r="D17" s="6" t="s">
        <v>392</v>
      </c>
      <c r="E17" s="5">
        <v>0</v>
      </c>
      <c r="F17" s="5">
        <v>0</v>
      </c>
      <c r="G17" s="5">
        <v>2</v>
      </c>
      <c r="H17" s="7" t="s">
        <v>393</v>
      </c>
      <c r="I17" s="8" t="s">
        <v>393</v>
      </c>
      <c r="J17" s="8" t="s">
        <v>1353</v>
      </c>
      <c r="K17" s="8" t="s">
        <v>394</v>
      </c>
      <c r="L17" s="8"/>
      <c r="M17" s="8" t="s">
        <v>1353</v>
      </c>
      <c r="N17" s="8" t="s">
        <v>394</v>
      </c>
      <c r="O17" s="8"/>
      <c r="P17" s="8" t="s">
        <v>35</v>
      </c>
      <c r="Q17" s="8"/>
      <c r="R17" s="8"/>
      <c r="S17" s="8" t="s">
        <v>1347</v>
      </c>
      <c r="T17" s="8"/>
      <c r="U17" s="8" t="s">
        <v>1349</v>
      </c>
      <c r="V17" s="8" t="s">
        <v>388</v>
      </c>
      <c r="W17" s="8"/>
      <c r="X17" s="8" t="s">
        <v>444</v>
      </c>
      <c r="Y17" s="8"/>
      <c r="Z17" s="8"/>
      <c r="AA17" s="8"/>
      <c r="AB17" s="8" t="s">
        <v>384</v>
      </c>
      <c r="AC17" s="8"/>
      <c r="AD17" s="8"/>
      <c r="AE17" s="8" t="s">
        <v>938</v>
      </c>
      <c r="AF17" s="8"/>
      <c r="AG17" s="8"/>
      <c r="AH17" s="8"/>
      <c r="AI17" s="9" t="s">
        <v>391</v>
      </c>
      <c r="AJ17" s="236" t="s">
        <v>1193</v>
      </c>
      <c r="AK17" s="237" t="s">
        <v>1599</v>
      </c>
      <c r="AL17" s="238" t="s">
        <v>1599</v>
      </c>
      <c r="AM17" s="233" t="s">
        <v>507</v>
      </c>
      <c r="AN17" s="236" t="s">
        <v>907</v>
      </c>
      <c r="AO17" s="239" t="s">
        <v>1351</v>
      </c>
      <c r="AP17" s="223" t="str">
        <f t="shared" si="1"/>
        <v>( 未調査(医療材料なし) )</v>
      </c>
      <c r="AQ17" t="str">
        <f t="shared" si="2"/>
        <v> （準拠する試案連番：この欄は入力不要です）</v>
      </c>
      <c r="AR17" t="str">
        <f t="shared" si="3"/>
        <v> （準拠する試案連番：この欄は入力不要です）</v>
      </c>
      <c r="AS17">
        <f t="shared" si="4"/>
        <v>0</v>
      </c>
      <c r="AX17">
        <f t="shared" si="0"/>
      </c>
      <c r="AY17" t="s">
        <v>904</v>
      </c>
    </row>
    <row r="18" spans="1:51" ht="13.5">
      <c r="A18" s="4">
        <v>182</v>
      </c>
      <c r="B18" s="5" t="s">
        <v>1046</v>
      </c>
      <c r="C18" s="5" t="s">
        <v>1046</v>
      </c>
      <c r="D18" s="6" t="s">
        <v>396</v>
      </c>
      <c r="E18" s="5">
        <v>0</v>
      </c>
      <c r="F18" s="5">
        <v>0</v>
      </c>
      <c r="G18" s="5">
        <v>1</v>
      </c>
      <c r="H18" s="5" t="s">
        <v>359</v>
      </c>
      <c r="I18" s="8"/>
      <c r="J18" s="8"/>
      <c r="K18" s="8"/>
      <c r="L18" s="8"/>
      <c r="M18" s="8"/>
      <c r="N18" s="8"/>
      <c r="O18" s="8"/>
      <c r="P18" s="8" t="s">
        <v>1360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 t="s">
        <v>360</v>
      </c>
      <c r="AC18" s="8"/>
      <c r="AD18" s="8"/>
      <c r="AE18" s="8"/>
      <c r="AF18" s="8"/>
      <c r="AG18" s="8"/>
      <c r="AH18" s="8"/>
      <c r="AI18" s="9" t="s">
        <v>337</v>
      </c>
      <c r="AJ18" s="236" t="s">
        <v>313</v>
      </c>
      <c r="AK18" s="237" t="s">
        <v>1599</v>
      </c>
      <c r="AL18" s="238" t="s">
        <v>1599</v>
      </c>
      <c r="AM18" s="233" t="s">
        <v>241</v>
      </c>
      <c r="AN18" s="236"/>
      <c r="AO18" s="239" t="s">
        <v>1351</v>
      </c>
      <c r="AP18" s="223" t="str">
        <f aca="true" t="shared" si="5" ref="AP18:AP58">"( "&amp;AJ18&amp;" )"</f>
        <v>( 未調査(不明) )</v>
      </c>
      <c r="AQ18" t="str">
        <f aca="true" t="shared" si="6" ref="AQ18:AQ58">IF(AL18="準拠する試案№をご入力下さい",""," （準拠する試案連番："&amp;AL18&amp;"）")</f>
        <v> （準拠する試案連番：この欄は入力不要です）</v>
      </c>
      <c r="AR18" t="str">
        <f aca="true" t="shared" si="7" ref="AR18:AR58">IF(OR(AL18="準拠する連番があれば試案№を、なければ0をご入力下さい",AL18=0),""," （準拠する試案連番："&amp;AL18&amp;"）")</f>
        <v> （準拠する試案連番：この欄は入力不要です）</v>
      </c>
      <c r="AS18">
        <f aca="true" t="shared" si="8" ref="AS18:AS58">IF(OR(AK18="この欄は入力不要です",AK18="調査していれば件数、調査していなければ0をご入力下さい",AK18=0),0,AK18)</f>
        <v>0</v>
      </c>
      <c r="AX18">
        <f t="shared" si="0"/>
      </c>
      <c r="AY18" t="s">
        <v>243</v>
      </c>
    </row>
    <row r="19" spans="1:51" ht="13.5">
      <c r="A19" s="4">
        <v>185</v>
      </c>
      <c r="B19" s="5" t="s">
        <v>1046</v>
      </c>
      <c r="C19" s="5" t="s">
        <v>1046</v>
      </c>
      <c r="D19" s="6" t="s">
        <v>361</v>
      </c>
      <c r="E19" s="5">
        <v>0</v>
      </c>
      <c r="F19" s="5">
        <v>0</v>
      </c>
      <c r="G19" s="5">
        <v>1</v>
      </c>
      <c r="H19" s="7" t="s">
        <v>362</v>
      </c>
      <c r="I19" s="8" t="s">
        <v>363</v>
      </c>
      <c r="J19" s="8" t="s">
        <v>1353</v>
      </c>
      <c r="K19" s="8" t="s">
        <v>394</v>
      </c>
      <c r="L19" s="8"/>
      <c r="M19" s="8"/>
      <c r="N19" s="8"/>
      <c r="O19" s="8"/>
      <c r="P19" s="8" t="s">
        <v>1360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 t="s">
        <v>360</v>
      </c>
      <c r="AC19" s="8"/>
      <c r="AD19" s="8"/>
      <c r="AE19" s="8"/>
      <c r="AF19" s="8"/>
      <c r="AG19" s="8"/>
      <c r="AH19" s="8"/>
      <c r="AI19" s="9"/>
      <c r="AJ19" s="236" t="s">
        <v>313</v>
      </c>
      <c r="AK19" s="237" t="s">
        <v>1599</v>
      </c>
      <c r="AL19" s="238" t="s">
        <v>1599</v>
      </c>
      <c r="AM19" s="233" t="s">
        <v>241</v>
      </c>
      <c r="AN19" s="236"/>
      <c r="AO19" s="239" t="s">
        <v>1351</v>
      </c>
      <c r="AP19" s="223" t="str">
        <f t="shared" si="5"/>
        <v>( 未調査(不明) )</v>
      </c>
      <c r="AQ19" t="str">
        <f t="shared" si="6"/>
        <v> （準拠する試案連番：この欄は入力不要です）</v>
      </c>
      <c r="AR19" t="str">
        <f t="shared" si="7"/>
        <v> （準拠する試案連番：この欄は入力不要です）</v>
      </c>
      <c r="AS19">
        <f t="shared" si="8"/>
        <v>0</v>
      </c>
      <c r="AX19">
        <f t="shared" si="0"/>
      </c>
      <c r="AY19" t="s">
        <v>243</v>
      </c>
    </row>
    <row r="20" spans="1:51" ht="13.5">
      <c r="A20" s="4">
        <v>186</v>
      </c>
      <c r="B20" s="5" t="s">
        <v>1046</v>
      </c>
      <c r="C20" s="5" t="s">
        <v>1046</v>
      </c>
      <c r="D20" s="6" t="s">
        <v>364</v>
      </c>
      <c r="E20" s="5">
        <v>0</v>
      </c>
      <c r="F20" s="5">
        <v>0</v>
      </c>
      <c r="G20" s="5">
        <v>1</v>
      </c>
      <c r="H20" s="7" t="s">
        <v>365</v>
      </c>
      <c r="I20" s="8" t="s">
        <v>365</v>
      </c>
      <c r="J20" s="8" t="s">
        <v>1353</v>
      </c>
      <c r="K20" s="8" t="s">
        <v>417</v>
      </c>
      <c r="L20" s="8"/>
      <c r="M20" s="8"/>
      <c r="N20" s="8"/>
      <c r="O20" s="8"/>
      <c r="P20" s="8" t="s">
        <v>1350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 t="s">
        <v>384</v>
      </c>
      <c r="AC20" s="8"/>
      <c r="AD20" s="8"/>
      <c r="AE20" s="8"/>
      <c r="AF20" s="8"/>
      <c r="AG20" s="8"/>
      <c r="AH20" s="8"/>
      <c r="AI20" s="9" t="s">
        <v>366</v>
      </c>
      <c r="AJ20" s="236" t="s">
        <v>313</v>
      </c>
      <c r="AK20" s="237" t="s">
        <v>1599</v>
      </c>
      <c r="AL20" s="238" t="s">
        <v>1599</v>
      </c>
      <c r="AM20" s="233" t="s">
        <v>241</v>
      </c>
      <c r="AN20" s="236"/>
      <c r="AO20" s="239" t="s">
        <v>1351</v>
      </c>
      <c r="AP20" s="223" t="str">
        <f t="shared" si="5"/>
        <v>( 未調査(不明) )</v>
      </c>
      <c r="AQ20" t="str">
        <f t="shared" si="6"/>
        <v> （準拠する試案連番：この欄は入力不要です）</v>
      </c>
      <c r="AR20" t="str">
        <f t="shared" si="7"/>
        <v> （準拠する試案連番：この欄は入力不要です）</v>
      </c>
      <c r="AS20">
        <f t="shared" si="8"/>
        <v>0</v>
      </c>
      <c r="AX20">
        <f t="shared" si="0"/>
      </c>
      <c r="AY20" t="s">
        <v>243</v>
      </c>
    </row>
    <row r="21" spans="1:51" ht="13.5">
      <c r="A21" s="4">
        <v>188</v>
      </c>
      <c r="B21" s="5" t="s">
        <v>1046</v>
      </c>
      <c r="C21" s="5" t="s">
        <v>1046</v>
      </c>
      <c r="D21" s="6" t="s">
        <v>367</v>
      </c>
      <c r="E21" s="5">
        <v>0</v>
      </c>
      <c r="F21" s="5">
        <v>0</v>
      </c>
      <c r="G21" s="5">
        <v>1</v>
      </c>
      <c r="H21" s="7" t="s">
        <v>368</v>
      </c>
      <c r="I21" s="8" t="s">
        <v>368</v>
      </c>
      <c r="J21" s="8" t="s">
        <v>1353</v>
      </c>
      <c r="K21" s="8" t="s">
        <v>417</v>
      </c>
      <c r="L21" s="8"/>
      <c r="M21" s="8"/>
      <c r="N21" s="8"/>
      <c r="O21" s="8"/>
      <c r="P21" s="8" t="s">
        <v>36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 t="s">
        <v>1049</v>
      </c>
      <c r="AC21" s="8"/>
      <c r="AD21" s="8"/>
      <c r="AE21" s="8"/>
      <c r="AF21" s="8"/>
      <c r="AG21" s="8"/>
      <c r="AH21" s="8"/>
      <c r="AI21" s="9"/>
      <c r="AJ21" s="236" t="s">
        <v>313</v>
      </c>
      <c r="AK21" s="237" t="s">
        <v>1599</v>
      </c>
      <c r="AL21" s="238" t="s">
        <v>1599</v>
      </c>
      <c r="AM21" s="233" t="s">
        <v>241</v>
      </c>
      <c r="AN21" s="236"/>
      <c r="AO21" s="239" t="s">
        <v>1351</v>
      </c>
      <c r="AP21" s="223" t="str">
        <f t="shared" si="5"/>
        <v>( 未調査(不明) )</v>
      </c>
      <c r="AQ21" t="str">
        <f t="shared" si="6"/>
        <v> （準拠する試案連番：この欄は入力不要です）</v>
      </c>
      <c r="AR21" t="str">
        <f t="shared" si="7"/>
        <v> （準拠する試案連番：この欄は入力不要です）</v>
      </c>
      <c r="AS21">
        <f t="shared" si="8"/>
        <v>0</v>
      </c>
      <c r="AX21">
        <f t="shared" si="0"/>
      </c>
      <c r="AY21" t="s">
        <v>243</v>
      </c>
    </row>
    <row r="22" spans="1:51" ht="13.5">
      <c r="A22" s="4">
        <v>189</v>
      </c>
      <c r="B22" s="5" t="s">
        <v>1046</v>
      </c>
      <c r="C22" s="5" t="s">
        <v>1046</v>
      </c>
      <c r="D22" s="6" t="s">
        <v>369</v>
      </c>
      <c r="E22" s="5">
        <v>0</v>
      </c>
      <c r="F22" s="5">
        <v>0</v>
      </c>
      <c r="G22" s="5">
        <v>1</v>
      </c>
      <c r="H22" s="7" t="s">
        <v>1003</v>
      </c>
      <c r="I22" s="8" t="s">
        <v>1003</v>
      </c>
      <c r="J22" s="8" t="s">
        <v>1353</v>
      </c>
      <c r="K22" s="8" t="s">
        <v>417</v>
      </c>
      <c r="L22" s="8"/>
      <c r="M22" s="8"/>
      <c r="N22" s="8"/>
      <c r="O22" s="8"/>
      <c r="P22" s="8" t="s">
        <v>36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 t="s">
        <v>1049</v>
      </c>
      <c r="AC22" s="8"/>
      <c r="AD22" s="8"/>
      <c r="AE22" s="8"/>
      <c r="AF22" s="8"/>
      <c r="AG22" s="8"/>
      <c r="AH22" s="8"/>
      <c r="AI22" s="9"/>
      <c r="AJ22" s="236" t="s">
        <v>313</v>
      </c>
      <c r="AK22" s="237" t="s">
        <v>1599</v>
      </c>
      <c r="AL22" s="238" t="s">
        <v>1599</v>
      </c>
      <c r="AM22" s="233" t="s">
        <v>241</v>
      </c>
      <c r="AN22" s="236"/>
      <c r="AO22" s="236" t="s">
        <v>1351</v>
      </c>
      <c r="AP22" s="223" t="str">
        <f t="shared" si="5"/>
        <v>( 未調査(不明) )</v>
      </c>
      <c r="AQ22" t="str">
        <f t="shared" si="6"/>
        <v> （準拠する試案連番：この欄は入力不要です）</v>
      </c>
      <c r="AR22" t="str">
        <f t="shared" si="7"/>
        <v> （準拠する試案連番：この欄は入力不要です）</v>
      </c>
      <c r="AS22">
        <f t="shared" si="8"/>
        <v>0</v>
      </c>
      <c r="AX22">
        <f t="shared" si="0"/>
      </c>
      <c r="AY22" t="s">
        <v>243</v>
      </c>
    </row>
    <row r="23" spans="1:51" ht="13.5">
      <c r="A23" s="4">
        <v>190</v>
      </c>
      <c r="B23" s="5" t="s">
        <v>1046</v>
      </c>
      <c r="C23" s="5" t="s">
        <v>1046</v>
      </c>
      <c r="D23" s="6" t="s">
        <v>1004</v>
      </c>
      <c r="E23" s="5">
        <v>0</v>
      </c>
      <c r="F23" s="5">
        <v>0</v>
      </c>
      <c r="G23" s="5">
        <v>1</v>
      </c>
      <c r="H23" s="7" t="s">
        <v>630</v>
      </c>
      <c r="I23" s="8" t="s">
        <v>630</v>
      </c>
      <c r="J23" s="8" t="s">
        <v>1353</v>
      </c>
      <c r="K23" s="8" t="s">
        <v>417</v>
      </c>
      <c r="L23" s="8"/>
      <c r="M23" s="8"/>
      <c r="N23" s="8"/>
      <c r="O23" s="8"/>
      <c r="P23" s="8" t="s">
        <v>36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"/>
      <c r="AJ23" s="236" t="s">
        <v>313</v>
      </c>
      <c r="AK23" s="237" t="s">
        <v>1599</v>
      </c>
      <c r="AL23" s="238" t="s">
        <v>1599</v>
      </c>
      <c r="AM23" s="233" t="s">
        <v>241</v>
      </c>
      <c r="AN23" s="236"/>
      <c r="AO23" s="236" t="s">
        <v>1351</v>
      </c>
      <c r="AP23" s="223" t="str">
        <f t="shared" si="5"/>
        <v>( 未調査(不明) )</v>
      </c>
      <c r="AQ23" t="str">
        <f t="shared" si="6"/>
        <v> （準拠する試案連番：この欄は入力不要です）</v>
      </c>
      <c r="AR23" t="str">
        <f t="shared" si="7"/>
        <v> （準拠する試案連番：この欄は入力不要です）</v>
      </c>
      <c r="AS23">
        <f t="shared" si="8"/>
        <v>0</v>
      </c>
      <c r="AX23">
        <f t="shared" si="0"/>
      </c>
      <c r="AY23" t="s">
        <v>243</v>
      </c>
    </row>
    <row r="24" spans="1:51" ht="13.5">
      <c r="A24" s="4">
        <v>191</v>
      </c>
      <c r="B24" s="5" t="s">
        <v>1046</v>
      </c>
      <c r="C24" s="5" t="s">
        <v>1046</v>
      </c>
      <c r="D24" s="6" t="s">
        <v>631</v>
      </c>
      <c r="E24" s="5">
        <v>0</v>
      </c>
      <c r="F24" s="5">
        <v>0</v>
      </c>
      <c r="G24" s="5">
        <v>1</v>
      </c>
      <c r="H24" s="7" t="s">
        <v>632</v>
      </c>
      <c r="I24" s="8" t="s">
        <v>632</v>
      </c>
      <c r="J24" s="8" t="s">
        <v>1353</v>
      </c>
      <c r="K24" s="8" t="s">
        <v>417</v>
      </c>
      <c r="L24" s="8"/>
      <c r="M24" s="8"/>
      <c r="N24" s="8"/>
      <c r="O24" s="8"/>
      <c r="P24" s="8" t="s">
        <v>1360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9"/>
      <c r="AJ24" s="236" t="s">
        <v>313</v>
      </c>
      <c r="AK24" s="237" t="s">
        <v>1599</v>
      </c>
      <c r="AL24" s="238" t="s">
        <v>1599</v>
      </c>
      <c r="AM24" s="233" t="s">
        <v>241</v>
      </c>
      <c r="AN24" s="236"/>
      <c r="AO24" s="236" t="s">
        <v>1351</v>
      </c>
      <c r="AP24" s="223" t="str">
        <f t="shared" si="5"/>
        <v>( 未調査(不明) )</v>
      </c>
      <c r="AQ24" t="str">
        <f t="shared" si="6"/>
        <v> （準拠する試案連番：この欄は入力不要です）</v>
      </c>
      <c r="AR24" t="str">
        <f t="shared" si="7"/>
        <v> （準拠する試案連番：この欄は入力不要です）</v>
      </c>
      <c r="AS24">
        <f t="shared" si="8"/>
        <v>0</v>
      </c>
      <c r="AX24">
        <f t="shared" si="0"/>
      </c>
      <c r="AY24" t="s">
        <v>243</v>
      </c>
    </row>
    <row r="25" spans="1:51" ht="13.5">
      <c r="A25" s="4">
        <v>192</v>
      </c>
      <c r="B25" s="5" t="s">
        <v>1046</v>
      </c>
      <c r="C25" s="5" t="s">
        <v>1046</v>
      </c>
      <c r="D25" s="6" t="s">
        <v>633</v>
      </c>
      <c r="E25" s="5">
        <v>0</v>
      </c>
      <c r="F25" s="5">
        <v>0</v>
      </c>
      <c r="G25" s="5">
        <v>1</v>
      </c>
      <c r="H25" s="7" t="s">
        <v>634</v>
      </c>
      <c r="I25" s="8" t="s">
        <v>634</v>
      </c>
      <c r="J25" s="8" t="s">
        <v>1353</v>
      </c>
      <c r="K25" s="8" t="s">
        <v>417</v>
      </c>
      <c r="L25" s="8"/>
      <c r="M25" s="8"/>
      <c r="N25" s="8"/>
      <c r="O25" s="8"/>
      <c r="P25" s="8" t="s">
        <v>36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 t="s">
        <v>932</v>
      </c>
      <c r="AC25" s="8"/>
      <c r="AD25" s="8"/>
      <c r="AE25" s="8"/>
      <c r="AF25" s="8"/>
      <c r="AG25" s="8"/>
      <c r="AH25" s="8"/>
      <c r="AI25" s="9"/>
      <c r="AJ25" s="236" t="s">
        <v>313</v>
      </c>
      <c r="AK25" s="237" t="s">
        <v>1599</v>
      </c>
      <c r="AL25" s="238" t="s">
        <v>1599</v>
      </c>
      <c r="AM25" s="233" t="s">
        <v>241</v>
      </c>
      <c r="AN25" s="236"/>
      <c r="AO25" s="236" t="s">
        <v>1351</v>
      </c>
      <c r="AP25" s="223" t="str">
        <f t="shared" si="5"/>
        <v>( 未調査(不明) )</v>
      </c>
      <c r="AQ25" t="str">
        <f t="shared" si="6"/>
        <v> （準拠する試案連番：この欄は入力不要です）</v>
      </c>
      <c r="AR25" t="str">
        <f t="shared" si="7"/>
        <v> （準拠する試案連番：この欄は入力不要です）</v>
      </c>
      <c r="AS25">
        <f t="shared" si="8"/>
        <v>0</v>
      </c>
      <c r="AX25">
        <f t="shared" si="0"/>
      </c>
      <c r="AY25" t="s">
        <v>243</v>
      </c>
    </row>
    <row r="26" spans="1:51" ht="13.5">
      <c r="A26" s="4">
        <v>193</v>
      </c>
      <c r="B26" s="5" t="s">
        <v>1046</v>
      </c>
      <c r="C26" s="5" t="s">
        <v>1046</v>
      </c>
      <c r="D26" s="6" t="s">
        <v>635</v>
      </c>
      <c r="E26" s="5">
        <v>0</v>
      </c>
      <c r="F26" s="5">
        <v>0</v>
      </c>
      <c r="G26" s="5">
        <v>1</v>
      </c>
      <c r="H26" s="7" t="s">
        <v>636</v>
      </c>
      <c r="I26" s="8" t="s">
        <v>636</v>
      </c>
      <c r="J26" s="8" t="s">
        <v>1353</v>
      </c>
      <c r="K26" s="8" t="s">
        <v>417</v>
      </c>
      <c r="L26" s="8"/>
      <c r="M26" s="8"/>
      <c r="N26" s="8"/>
      <c r="O26" s="8"/>
      <c r="P26" s="8" t="s">
        <v>34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 t="s">
        <v>932</v>
      </c>
      <c r="AC26" s="8"/>
      <c r="AD26" s="8"/>
      <c r="AE26" s="8"/>
      <c r="AF26" s="8"/>
      <c r="AG26" s="8"/>
      <c r="AH26" s="8"/>
      <c r="AI26" s="9"/>
      <c r="AJ26" s="236" t="s">
        <v>313</v>
      </c>
      <c r="AK26" s="237" t="s">
        <v>1599</v>
      </c>
      <c r="AL26" s="238" t="s">
        <v>1599</v>
      </c>
      <c r="AM26" s="233" t="s">
        <v>241</v>
      </c>
      <c r="AN26" s="236"/>
      <c r="AO26" s="236" t="s">
        <v>1351</v>
      </c>
      <c r="AP26" s="223" t="str">
        <f t="shared" si="5"/>
        <v>( 未調査(不明) )</v>
      </c>
      <c r="AQ26" t="str">
        <f t="shared" si="6"/>
        <v> （準拠する試案連番：この欄は入力不要です）</v>
      </c>
      <c r="AR26" t="str">
        <f t="shared" si="7"/>
        <v> （準拠する試案連番：この欄は入力不要です）</v>
      </c>
      <c r="AS26">
        <f t="shared" si="8"/>
        <v>0</v>
      </c>
      <c r="AX26">
        <f t="shared" si="0"/>
      </c>
      <c r="AY26" t="s">
        <v>243</v>
      </c>
    </row>
    <row r="27" spans="1:51" ht="13.5">
      <c r="A27" s="4">
        <v>194</v>
      </c>
      <c r="B27" s="5" t="s">
        <v>1046</v>
      </c>
      <c r="C27" s="5" t="s">
        <v>1046</v>
      </c>
      <c r="D27" s="6" t="s">
        <v>637</v>
      </c>
      <c r="E27" s="5">
        <v>0</v>
      </c>
      <c r="F27" s="5">
        <v>0</v>
      </c>
      <c r="G27" s="5">
        <v>1</v>
      </c>
      <c r="H27" s="7" t="s">
        <v>638</v>
      </c>
      <c r="I27" s="8" t="s">
        <v>638</v>
      </c>
      <c r="J27" s="8" t="s">
        <v>1353</v>
      </c>
      <c r="K27" s="8" t="s">
        <v>417</v>
      </c>
      <c r="L27" s="8"/>
      <c r="M27" s="8"/>
      <c r="N27" s="8"/>
      <c r="O27" s="8"/>
      <c r="P27" s="8" t="s">
        <v>36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9"/>
      <c r="AJ27" s="236" t="s">
        <v>313</v>
      </c>
      <c r="AK27" s="237" t="s">
        <v>1599</v>
      </c>
      <c r="AL27" s="238" t="s">
        <v>1599</v>
      </c>
      <c r="AM27" s="233" t="s">
        <v>241</v>
      </c>
      <c r="AN27" s="236"/>
      <c r="AO27" s="236" t="s">
        <v>1351</v>
      </c>
      <c r="AP27" s="223" t="str">
        <f t="shared" si="5"/>
        <v>( 未調査(不明) )</v>
      </c>
      <c r="AQ27" t="str">
        <f t="shared" si="6"/>
        <v> （準拠する試案連番：この欄は入力不要です）</v>
      </c>
      <c r="AR27" t="str">
        <f t="shared" si="7"/>
        <v> （準拠する試案連番：この欄は入力不要です）</v>
      </c>
      <c r="AS27">
        <f t="shared" si="8"/>
        <v>0</v>
      </c>
      <c r="AX27">
        <f t="shared" si="0"/>
      </c>
      <c r="AY27" t="s">
        <v>243</v>
      </c>
    </row>
    <row r="28" spans="1:51" ht="13.5">
      <c r="A28" s="4">
        <v>195</v>
      </c>
      <c r="B28" s="5" t="s">
        <v>1046</v>
      </c>
      <c r="C28" s="5" t="s">
        <v>1046</v>
      </c>
      <c r="D28" s="6" t="s">
        <v>639</v>
      </c>
      <c r="E28" s="5">
        <v>0</v>
      </c>
      <c r="F28" s="5">
        <v>0</v>
      </c>
      <c r="G28" s="5">
        <v>1</v>
      </c>
      <c r="H28" s="7" t="s">
        <v>640</v>
      </c>
      <c r="I28" s="8" t="s">
        <v>640</v>
      </c>
      <c r="J28" s="8" t="s">
        <v>1353</v>
      </c>
      <c r="K28" s="8" t="s">
        <v>417</v>
      </c>
      <c r="L28" s="8"/>
      <c r="M28" s="8"/>
      <c r="N28" s="8"/>
      <c r="O28" s="8"/>
      <c r="P28" s="8" t="s">
        <v>36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9"/>
      <c r="AJ28" s="236" t="s">
        <v>313</v>
      </c>
      <c r="AK28" s="237" t="s">
        <v>1599</v>
      </c>
      <c r="AL28" s="238" t="s">
        <v>1599</v>
      </c>
      <c r="AM28" s="233" t="s">
        <v>241</v>
      </c>
      <c r="AN28" s="236"/>
      <c r="AO28" s="236" t="s">
        <v>1351</v>
      </c>
      <c r="AP28" s="223" t="str">
        <f t="shared" si="5"/>
        <v>( 未調査(不明) )</v>
      </c>
      <c r="AQ28" t="str">
        <f t="shared" si="6"/>
        <v> （準拠する試案連番：この欄は入力不要です）</v>
      </c>
      <c r="AR28" t="str">
        <f t="shared" si="7"/>
        <v> （準拠する試案連番：この欄は入力不要です）</v>
      </c>
      <c r="AS28">
        <f t="shared" si="8"/>
        <v>0</v>
      </c>
      <c r="AX28">
        <f t="shared" si="0"/>
      </c>
      <c r="AY28" t="s">
        <v>243</v>
      </c>
    </row>
    <row r="29" spans="1:51" ht="13.5">
      <c r="A29" s="4">
        <v>196</v>
      </c>
      <c r="B29" s="5" t="s">
        <v>1046</v>
      </c>
      <c r="C29" s="5" t="s">
        <v>1046</v>
      </c>
      <c r="D29" s="6" t="s">
        <v>641</v>
      </c>
      <c r="E29" s="5">
        <v>0</v>
      </c>
      <c r="F29" s="5">
        <v>0</v>
      </c>
      <c r="G29" s="5">
        <v>1</v>
      </c>
      <c r="H29" s="7" t="s">
        <v>642</v>
      </c>
      <c r="I29" s="8" t="s">
        <v>642</v>
      </c>
      <c r="J29" s="8" t="s">
        <v>1353</v>
      </c>
      <c r="K29" s="8" t="s">
        <v>417</v>
      </c>
      <c r="L29" s="8"/>
      <c r="M29" s="8"/>
      <c r="N29" s="8"/>
      <c r="O29" s="8"/>
      <c r="P29" s="8" t="s">
        <v>36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9" t="s">
        <v>643</v>
      </c>
      <c r="AJ29" s="236" t="s">
        <v>313</v>
      </c>
      <c r="AK29" s="237" t="s">
        <v>1599</v>
      </c>
      <c r="AL29" s="238" t="s">
        <v>1599</v>
      </c>
      <c r="AM29" s="233" t="s">
        <v>241</v>
      </c>
      <c r="AN29" s="236"/>
      <c r="AO29" s="236" t="s">
        <v>1351</v>
      </c>
      <c r="AP29" s="223" t="str">
        <f t="shared" si="5"/>
        <v>( 未調査(不明) )</v>
      </c>
      <c r="AQ29" t="str">
        <f t="shared" si="6"/>
        <v> （準拠する試案連番：この欄は入力不要です）</v>
      </c>
      <c r="AR29" t="str">
        <f t="shared" si="7"/>
        <v> （準拠する試案連番：この欄は入力不要です）</v>
      </c>
      <c r="AS29">
        <f t="shared" si="8"/>
        <v>0</v>
      </c>
      <c r="AX29">
        <f t="shared" si="0"/>
      </c>
      <c r="AY29" t="s">
        <v>243</v>
      </c>
    </row>
    <row r="30" spans="1:51" ht="13.5">
      <c r="A30" s="4">
        <v>197</v>
      </c>
      <c r="B30" s="5" t="s">
        <v>594</v>
      </c>
      <c r="C30" s="5" t="s">
        <v>1046</v>
      </c>
      <c r="D30" s="6" t="s">
        <v>644</v>
      </c>
      <c r="E30" s="5">
        <v>0</v>
      </c>
      <c r="F30" s="5">
        <v>0</v>
      </c>
      <c r="G30" s="5">
        <v>2</v>
      </c>
      <c r="H30" s="7" t="s">
        <v>645</v>
      </c>
      <c r="I30" s="8" t="s">
        <v>645</v>
      </c>
      <c r="J30" s="8" t="s">
        <v>1353</v>
      </c>
      <c r="K30" s="8" t="s">
        <v>931</v>
      </c>
      <c r="L30" s="8" t="s">
        <v>646</v>
      </c>
      <c r="M30" s="8"/>
      <c r="N30" s="8"/>
      <c r="O30" s="8"/>
      <c r="P30" s="8" t="s">
        <v>647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9"/>
      <c r="AJ30" s="236" t="s">
        <v>593</v>
      </c>
      <c r="AK30" s="237" t="s">
        <v>1599</v>
      </c>
      <c r="AL30" s="238" t="s">
        <v>1599</v>
      </c>
      <c r="AM30" s="233" t="s">
        <v>241</v>
      </c>
      <c r="AN30" s="236"/>
      <c r="AO30" s="236" t="s">
        <v>1351</v>
      </c>
      <c r="AP30" s="223" t="str">
        <f t="shared" si="5"/>
        <v>( 調査期間中データなし )</v>
      </c>
      <c r="AQ30" t="str">
        <f t="shared" si="6"/>
        <v> （準拠する試案連番：この欄は入力不要です）</v>
      </c>
      <c r="AR30" t="str">
        <f t="shared" si="7"/>
        <v> （準拠する試案連番：この欄は入力不要です）</v>
      </c>
      <c r="AS30">
        <f t="shared" si="8"/>
        <v>0</v>
      </c>
      <c r="AX30">
        <f t="shared" si="0"/>
      </c>
      <c r="AY30" t="s">
        <v>243</v>
      </c>
    </row>
    <row r="31" spans="1:51" ht="13.5">
      <c r="A31" s="4">
        <v>200</v>
      </c>
      <c r="B31" s="5" t="s">
        <v>1046</v>
      </c>
      <c r="C31" s="5" t="s">
        <v>1046</v>
      </c>
      <c r="D31" s="6" t="s">
        <v>649</v>
      </c>
      <c r="E31" s="5">
        <v>0</v>
      </c>
      <c r="F31" s="5">
        <v>0</v>
      </c>
      <c r="G31" s="5">
        <v>1</v>
      </c>
      <c r="H31" s="7" t="s">
        <v>650</v>
      </c>
      <c r="I31" s="8"/>
      <c r="J31" s="8"/>
      <c r="K31" s="8"/>
      <c r="L31" s="8"/>
      <c r="M31" s="8"/>
      <c r="N31" s="8"/>
      <c r="O31" s="8"/>
      <c r="P31" s="8" t="s">
        <v>1506</v>
      </c>
      <c r="Q31" s="8"/>
      <c r="R31" s="8"/>
      <c r="S31" s="8" t="s">
        <v>293</v>
      </c>
      <c r="T31" s="8"/>
      <c r="U31" s="8"/>
      <c r="V31" s="8"/>
      <c r="W31" s="8"/>
      <c r="X31" s="8"/>
      <c r="Y31" s="8"/>
      <c r="Z31" s="8"/>
      <c r="AA31" s="8"/>
      <c r="AB31" s="8" t="s">
        <v>651</v>
      </c>
      <c r="AC31" s="8"/>
      <c r="AD31" s="8"/>
      <c r="AE31" s="8"/>
      <c r="AF31" s="8"/>
      <c r="AG31" s="8"/>
      <c r="AH31" s="8"/>
      <c r="AI31" s="9" t="s">
        <v>652</v>
      </c>
      <c r="AJ31" s="236" t="s">
        <v>592</v>
      </c>
      <c r="AK31" s="237">
        <v>50</v>
      </c>
      <c r="AL31" s="238" t="s">
        <v>1599</v>
      </c>
      <c r="AM31" s="233" t="s">
        <v>1109</v>
      </c>
      <c r="AN31" s="236"/>
      <c r="AO31" s="239" t="s">
        <v>1051</v>
      </c>
      <c r="AP31" s="223" t="str">
        <f t="shared" si="5"/>
        <v>( 実態調査 )</v>
      </c>
      <c r="AQ31" t="str">
        <f t="shared" si="6"/>
        <v> （準拠する試案連番：この欄は入力不要です）</v>
      </c>
      <c r="AR31" t="str">
        <f t="shared" si="7"/>
        <v> （準拠する試案連番：この欄は入力不要です）</v>
      </c>
      <c r="AS31">
        <f t="shared" si="8"/>
        <v>50</v>
      </c>
      <c r="AX31">
        <f t="shared" si="0"/>
      </c>
      <c r="AY31" t="s">
        <v>291</v>
      </c>
    </row>
    <row r="32" spans="1:51" ht="13.5">
      <c r="A32" s="4">
        <v>216</v>
      </c>
      <c r="B32" s="5" t="s">
        <v>1046</v>
      </c>
      <c r="C32" s="5" t="s">
        <v>1046</v>
      </c>
      <c r="D32" s="6" t="s">
        <v>655</v>
      </c>
      <c r="E32" s="5">
        <v>0</v>
      </c>
      <c r="F32" s="5">
        <v>0</v>
      </c>
      <c r="G32" s="5">
        <v>1</v>
      </c>
      <c r="H32" s="7" t="s">
        <v>656</v>
      </c>
      <c r="I32" s="8"/>
      <c r="J32" s="8" t="s">
        <v>1353</v>
      </c>
      <c r="K32" s="8"/>
      <c r="L32" s="8"/>
      <c r="M32" s="8"/>
      <c r="N32" s="8"/>
      <c r="O32" s="8"/>
      <c r="P32" s="8" t="s">
        <v>1506</v>
      </c>
      <c r="Q32" s="8"/>
      <c r="R32" s="8"/>
      <c r="S32" s="8" t="s">
        <v>293</v>
      </c>
      <c r="T32" s="8"/>
      <c r="U32" s="8"/>
      <c r="V32" s="8"/>
      <c r="W32" s="8"/>
      <c r="X32" s="8"/>
      <c r="Y32" s="8"/>
      <c r="Z32" s="8"/>
      <c r="AA32" s="8"/>
      <c r="AB32" s="8" t="s">
        <v>651</v>
      </c>
      <c r="AC32" s="8"/>
      <c r="AD32" s="8"/>
      <c r="AE32" s="8"/>
      <c r="AF32" s="8"/>
      <c r="AG32" s="8"/>
      <c r="AH32" s="8"/>
      <c r="AI32" s="9" t="s">
        <v>657</v>
      </c>
      <c r="AJ32" s="236" t="s">
        <v>592</v>
      </c>
      <c r="AK32" s="237">
        <v>50</v>
      </c>
      <c r="AL32" s="238" t="s">
        <v>1599</v>
      </c>
      <c r="AM32" s="233" t="s">
        <v>1109</v>
      </c>
      <c r="AN32" s="236"/>
      <c r="AO32" s="239" t="s">
        <v>1051</v>
      </c>
      <c r="AP32" s="223" t="str">
        <f t="shared" si="5"/>
        <v>( 実態調査 )</v>
      </c>
      <c r="AQ32" t="str">
        <f t="shared" si="6"/>
        <v> （準拠する試案連番：この欄は入力不要です）</v>
      </c>
      <c r="AR32" t="str">
        <f t="shared" si="7"/>
        <v> （準拠する試案連番：この欄は入力不要です）</v>
      </c>
      <c r="AS32">
        <f t="shared" si="8"/>
        <v>50</v>
      </c>
      <c r="AX32">
        <f t="shared" si="0"/>
      </c>
      <c r="AY32" t="s">
        <v>291</v>
      </c>
    </row>
    <row r="33" spans="1:51" ht="13.5">
      <c r="A33" s="4">
        <v>229</v>
      </c>
      <c r="B33" s="5" t="s">
        <v>1046</v>
      </c>
      <c r="C33" s="5" t="s">
        <v>1046</v>
      </c>
      <c r="D33" s="6" t="s">
        <v>658</v>
      </c>
      <c r="E33" s="5">
        <v>0</v>
      </c>
      <c r="F33" s="5">
        <v>0</v>
      </c>
      <c r="G33" s="5">
        <v>2</v>
      </c>
      <c r="H33" s="7" t="s">
        <v>659</v>
      </c>
      <c r="I33" s="8" t="s">
        <v>659</v>
      </c>
      <c r="J33" s="8" t="s">
        <v>1353</v>
      </c>
      <c r="K33" s="8" t="s">
        <v>394</v>
      </c>
      <c r="L33" s="8"/>
      <c r="M33" s="8"/>
      <c r="N33" s="8"/>
      <c r="O33" s="8"/>
      <c r="P33" s="8" t="s">
        <v>1506</v>
      </c>
      <c r="Q33" s="8"/>
      <c r="R33" s="8"/>
      <c r="S33" s="8" t="s">
        <v>293</v>
      </c>
      <c r="T33" s="8"/>
      <c r="U33" s="8"/>
      <c r="V33" s="8"/>
      <c r="W33" s="8"/>
      <c r="X33" s="8"/>
      <c r="Y33" s="8"/>
      <c r="Z33" s="8"/>
      <c r="AA33" s="8"/>
      <c r="AB33" s="8" t="s">
        <v>651</v>
      </c>
      <c r="AC33" s="8"/>
      <c r="AD33" s="8"/>
      <c r="AE33" s="8"/>
      <c r="AF33" s="8"/>
      <c r="AG33" s="8"/>
      <c r="AH33" s="8"/>
      <c r="AI33" s="9"/>
      <c r="AJ33" s="236" t="s">
        <v>592</v>
      </c>
      <c r="AK33" s="237">
        <v>50</v>
      </c>
      <c r="AL33" s="238" t="s">
        <v>1599</v>
      </c>
      <c r="AM33" s="233" t="s">
        <v>1109</v>
      </c>
      <c r="AN33" s="236"/>
      <c r="AO33" s="239" t="s">
        <v>1051</v>
      </c>
      <c r="AP33" s="223" t="str">
        <f t="shared" si="5"/>
        <v>( 実態調査 )</v>
      </c>
      <c r="AQ33" t="str">
        <f t="shared" si="6"/>
        <v> （準拠する試案連番：この欄は入力不要です）</v>
      </c>
      <c r="AR33" t="str">
        <f t="shared" si="7"/>
        <v> （準拠する試案連番：この欄は入力不要です）</v>
      </c>
      <c r="AS33">
        <f t="shared" si="8"/>
        <v>50</v>
      </c>
      <c r="AX33">
        <f t="shared" si="0"/>
      </c>
      <c r="AY33" t="s">
        <v>291</v>
      </c>
    </row>
    <row r="34" spans="1:51" ht="13.5">
      <c r="A34" s="4">
        <v>232</v>
      </c>
      <c r="B34" s="5" t="s">
        <v>1046</v>
      </c>
      <c r="C34" s="5" t="s">
        <v>1046</v>
      </c>
      <c r="D34" s="6" t="s">
        <v>660</v>
      </c>
      <c r="E34" s="5">
        <v>0</v>
      </c>
      <c r="F34" s="5">
        <v>0</v>
      </c>
      <c r="G34" s="5">
        <v>1</v>
      </c>
      <c r="H34" s="7" t="s">
        <v>661</v>
      </c>
      <c r="I34" s="8"/>
      <c r="J34" s="8"/>
      <c r="K34" s="8"/>
      <c r="L34" s="8"/>
      <c r="M34" s="8"/>
      <c r="N34" s="8"/>
      <c r="O34" s="8"/>
      <c r="P34" s="8" t="s">
        <v>1360</v>
      </c>
      <c r="Q34" s="8"/>
      <c r="R34" s="8"/>
      <c r="S34" s="8" t="s">
        <v>293</v>
      </c>
      <c r="T34" s="8"/>
      <c r="U34" s="8"/>
      <c r="V34" s="8"/>
      <c r="W34" s="8"/>
      <c r="X34" s="8"/>
      <c r="Y34" s="8"/>
      <c r="Z34" s="8"/>
      <c r="AA34" s="8"/>
      <c r="AB34" s="8" t="s">
        <v>177</v>
      </c>
      <c r="AC34" s="8"/>
      <c r="AD34" s="8"/>
      <c r="AE34" s="8"/>
      <c r="AF34" s="8"/>
      <c r="AG34" s="8"/>
      <c r="AH34" s="8"/>
      <c r="AI34" s="9" t="s">
        <v>662</v>
      </c>
      <c r="AJ34" s="236" t="s">
        <v>591</v>
      </c>
      <c r="AK34" s="237">
        <v>0</v>
      </c>
      <c r="AL34" s="238">
        <v>0</v>
      </c>
      <c r="AM34" s="233" t="s">
        <v>1109</v>
      </c>
      <c r="AN34" s="236"/>
      <c r="AO34" s="239" t="s">
        <v>1051</v>
      </c>
      <c r="AP34" s="223" t="str">
        <f t="shared" si="5"/>
        <v>( 類推 )</v>
      </c>
      <c r="AQ34" t="str">
        <f t="shared" si="6"/>
        <v> （準拠する試案連番：0）</v>
      </c>
      <c r="AR34">
        <f t="shared" si="7"/>
      </c>
      <c r="AS34">
        <f t="shared" si="8"/>
        <v>0</v>
      </c>
      <c r="AX34">
        <f t="shared" si="0"/>
      </c>
      <c r="AY34" t="s">
        <v>291</v>
      </c>
    </row>
    <row r="35" spans="1:51" ht="13.5">
      <c r="A35" s="4">
        <v>248</v>
      </c>
      <c r="B35" s="5" t="s">
        <v>1046</v>
      </c>
      <c r="C35" s="5" t="s">
        <v>1046</v>
      </c>
      <c r="D35" s="6" t="s">
        <v>9</v>
      </c>
      <c r="E35" s="5">
        <v>0</v>
      </c>
      <c r="F35" s="5">
        <v>0</v>
      </c>
      <c r="G35" s="5">
        <v>1</v>
      </c>
      <c r="H35" s="7" t="s">
        <v>10</v>
      </c>
      <c r="I35" s="8"/>
      <c r="J35" s="8" t="s">
        <v>1353</v>
      </c>
      <c r="K35" s="8"/>
      <c r="L35" s="8"/>
      <c r="M35" s="8"/>
      <c r="N35" s="8"/>
      <c r="O35" s="8"/>
      <c r="P35" s="8" t="s">
        <v>1360</v>
      </c>
      <c r="Q35" s="8"/>
      <c r="R35" s="8"/>
      <c r="S35" s="8" t="s">
        <v>293</v>
      </c>
      <c r="T35" s="8"/>
      <c r="U35" s="8"/>
      <c r="V35" s="8"/>
      <c r="W35" s="8"/>
      <c r="X35" s="8"/>
      <c r="Y35" s="8"/>
      <c r="Z35" s="8"/>
      <c r="AA35" s="8"/>
      <c r="AB35" s="8" t="s">
        <v>177</v>
      </c>
      <c r="AC35" s="8"/>
      <c r="AD35" s="8"/>
      <c r="AE35" s="8"/>
      <c r="AF35" s="8"/>
      <c r="AG35" s="8"/>
      <c r="AH35" s="8"/>
      <c r="AI35" s="9" t="s">
        <v>662</v>
      </c>
      <c r="AJ35" s="236" t="s">
        <v>592</v>
      </c>
      <c r="AK35" s="237">
        <v>50</v>
      </c>
      <c r="AL35" s="238" t="s">
        <v>1599</v>
      </c>
      <c r="AM35" s="233" t="s">
        <v>1109</v>
      </c>
      <c r="AN35" s="236"/>
      <c r="AO35" s="239" t="s">
        <v>1051</v>
      </c>
      <c r="AP35" s="223" t="str">
        <f t="shared" si="5"/>
        <v>( 実態調査 )</v>
      </c>
      <c r="AQ35" t="str">
        <f t="shared" si="6"/>
        <v> （準拠する試案連番：この欄は入力不要です）</v>
      </c>
      <c r="AR35" t="str">
        <f t="shared" si="7"/>
        <v> （準拠する試案連番：この欄は入力不要です）</v>
      </c>
      <c r="AS35">
        <f t="shared" si="8"/>
        <v>50</v>
      </c>
      <c r="AX35">
        <f t="shared" si="0"/>
      </c>
      <c r="AY35" t="s">
        <v>291</v>
      </c>
    </row>
    <row r="36" spans="1:51" ht="13.5">
      <c r="A36" s="4">
        <v>282</v>
      </c>
      <c r="B36" s="5" t="s">
        <v>1046</v>
      </c>
      <c r="C36" s="5" t="s">
        <v>1046</v>
      </c>
      <c r="D36" s="6" t="s">
        <v>1357</v>
      </c>
      <c r="E36" s="5">
        <v>0</v>
      </c>
      <c r="F36" s="5">
        <v>0</v>
      </c>
      <c r="G36" s="5">
        <v>1</v>
      </c>
      <c r="H36" s="7" t="s">
        <v>1358</v>
      </c>
      <c r="I36" s="8"/>
      <c r="J36" s="8" t="s">
        <v>1353</v>
      </c>
      <c r="K36" s="8"/>
      <c r="L36" s="8"/>
      <c r="M36" s="8"/>
      <c r="N36" s="8"/>
      <c r="O36" s="8"/>
      <c r="P36" s="8" t="s">
        <v>1360</v>
      </c>
      <c r="Q36" s="8"/>
      <c r="R36" s="8"/>
      <c r="S36" s="8" t="s">
        <v>293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9" t="s">
        <v>1359</v>
      </c>
      <c r="AJ36" s="236" t="s">
        <v>591</v>
      </c>
      <c r="AK36" s="237">
        <v>0</v>
      </c>
      <c r="AL36" s="238">
        <v>0</v>
      </c>
      <c r="AM36" s="233" t="s">
        <v>1109</v>
      </c>
      <c r="AN36" s="236"/>
      <c r="AO36" s="239" t="s">
        <v>1051</v>
      </c>
      <c r="AP36" s="223" t="str">
        <f t="shared" si="5"/>
        <v>( 類推 )</v>
      </c>
      <c r="AQ36" t="str">
        <f t="shared" si="6"/>
        <v> （準拠する試案連番：0）</v>
      </c>
      <c r="AR36">
        <f t="shared" si="7"/>
      </c>
      <c r="AS36">
        <f t="shared" si="8"/>
        <v>0</v>
      </c>
      <c r="AX36">
        <f t="shared" si="0"/>
      </c>
      <c r="AY36" t="s">
        <v>291</v>
      </c>
    </row>
    <row r="37" spans="1:51" ht="13.5">
      <c r="A37" s="4">
        <v>289</v>
      </c>
      <c r="B37" s="5" t="s">
        <v>1046</v>
      </c>
      <c r="C37" s="5" t="s">
        <v>1046</v>
      </c>
      <c r="D37" s="6" t="s">
        <v>1040</v>
      </c>
      <c r="E37" s="5">
        <v>0</v>
      </c>
      <c r="F37" s="5">
        <v>0</v>
      </c>
      <c r="G37" s="5">
        <v>1</v>
      </c>
      <c r="H37" s="7" t="s">
        <v>1041</v>
      </c>
      <c r="I37" s="8"/>
      <c r="J37" s="8" t="s">
        <v>1353</v>
      </c>
      <c r="K37" s="8"/>
      <c r="L37" s="8"/>
      <c r="M37" s="8" t="s">
        <v>11</v>
      </c>
      <c r="N37" s="8" t="s">
        <v>12</v>
      </c>
      <c r="O37" s="8"/>
      <c r="P37" s="8" t="s">
        <v>1360</v>
      </c>
      <c r="Q37" s="8"/>
      <c r="R37" s="8"/>
      <c r="S37" s="8" t="s">
        <v>293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9" t="s">
        <v>1359</v>
      </c>
      <c r="AJ37" s="236" t="s">
        <v>591</v>
      </c>
      <c r="AK37" s="237">
        <v>0</v>
      </c>
      <c r="AL37" s="238">
        <v>0</v>
      </c>
      <c r="AM37" s="233" t="s">
        <v>1109</v>
      </c>
      <c r="AN37" s="236"/>
      <c r="AO37" s="239" t="s">
        <v>1051</v>
      </c>
      <c r="AP37" s="223" t="str">
        <f t="shared" si="5"/>
        <v>( 類推 )</v>
      </c>
      <c r="AQ37" t="str">
        <f t="shared" si="6"/>
        <v> （準拠する試案連番：0）</v>
      </c>
      <c r="AR37">
        <f t="shared" si="7"/>
      </c>
      <c r="AS37">
        <f t="shared" si="8"/>
        <v>0</v>
      </c>
      <c r="AX37">
        <f t="shared" si="0"/>
      </c>
      <c r="AY37" t="s">
        <v>291</v>
      </c>
    </row>
    <row r="38" spans="1:51" ht="13.5">
      <c r="A38" s="4">
        <v>300</v>
      </c>
      <c r="B38" s="5" t="s">
        <v>1046</v>
      </c>
      <c r="C38" s="5" t="s">
        <v>1046</v>
      </c>
      <c r="D38" s="6" t="s">
        <v>1042</v>
      </c>
      <c r="E38" s="5">
        <v>0</v>
      </c>
      <c r="F38" s="5">
        <v>0</v>
      </c>
      <c r="G38" s="5">
        <v>2</v>
      </c>
      <c r="H38" s="7" t="s">
        <v>1547</v>
      </c>
      <c r="I38" s="8" t="s">
        <v>1547</v>
      </c>
      <c r="J38" s="8" t="s">
        <v>1353</v>
      </c>
      <c r="K38" s="8"/>
      <c r="L38" s="8"/>
      <c r="M38" s="8"/>
      <c r="N38" s="8"/>
      <c r="O38" s="8"/>
      <c r="P38" s="8" t="s">
        <v>1360</v>
      </c>
      <c r="Q38" s="8"/>
      <c r="R38" s="8"/>
      <c r="S38" s="8" t="s">
        <v>293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9"/>
      <c r="AJ38" s="236" t="s">
        <v>591</v>
      </c>
      <c r="AK38" s="237">
        <v>0</v>
      </c>
      <c r="AL38" s="238">
        <v>0</v>
      </c>
      <c r="AM38" s="233" t="s">
        <v>1109</v>
      </c>
      <c r="AN38" s="236"/>
      <c r="AO38" s="239" t="s">
        <v>1051</v>
      </c>
      <c r="AP38" s="223" t="str">
        <f t="shared" si="5"/>
        <v>( 類推 )</v>
      </c>
      <c r="AQ38" t="str">
        <f t="shared" si="6"/>
        <v> （準拠する試案連番：0）</v>
      </c>
      <c r="AR38">
        <f t="shared" si="7"/>
      </c>
      <c r="AS38">
        <f t="shared" si="8"/>
        <v>0</v>
      </c>
      <c r="AX38">
        <f t="shared" si="0"/>
      </c>
      <c r="AY38" t="s">
        <v>291</v>
      </c>
    </row>
    <row r="39" spans="1:51" ht="13.5">
      <c r="A39" s="4">
        <v>303</v>
      </c>
      <c r="B39" s="5" t="s">
        <v>1046</v>
      </c>
      <c r="C39" s="5" t="s">
        <v>1046</v>
      </c>
      <c r="D39" s="6" t="s">
        <v>1548</v>
      </c>
      <c r="E39" s="5">
        <v>0</v>
      </c>
      <c r="F39" s="5">
        <v>0</v>
      </c>
      <c r="G39" s="5">
        <v>2</v>
      </c>
      <c r="H39" s="7" t="s">
        <v>1549</v>
      </c>
      <c r="I39" s="8" t="s">
        <v>1549</v>
      </c>
      <c r="J39" s="8" t="s">
        <v>1349</v>
      </c>
      <c r="K39" s="8" t="s">
        <v>1550</v>
      </c>
      <c r="L39" s="8"/>
      <c r="M39" s="8"/>
      <c r="N39" s="8"/>
      <c r="O39" s="8"/>
      <c r="P39" s="8" t="s">
        <v>1506</v>
      </c>
      <c r="Q39" s="8"/>
      <c r="R39" s="8"/>
      <c r="S39" s="8" t="s">
        <v>293</v>
      </c>
      <c r="T39" s="8"/>
      <c r="U39" s="8" t="s">
        <v>1349</v>
      </c>
      <c r="V39" s="8"/>
      <c r="W39" s="8"/>
      <c r="X39" s="8"/>
      <c r="Y39" s="8"/>
      <c r="Z39" s="8"/>
      <c r="AA39" s="8"/>
      <c r="AB39" s="8" t="s">
        <v>1551</v>
      </c>
      <c r="AC39" s="8"/>
      <c r="AD39" s="8"/>
      <c r="AE39" s="8"/>
      <c r="AF39" s="8"/>
      <c r="AG39" s="8"/>
      <c r="AH39" s="8"/>
      <c r="AI39" s="9"/>
      <c r="AJ39" s="236" t="s">
        <v>508</v>
      </c>
      <c r="AK39" s="237">
        <v>1</v>
      </c>
      <c r="AL39" s="238"/>
      <c r="AM39" s="233" t="s">
        <v>1747</v>
      </c>
      <c r="AN39" s="236"/>
      <c r="AO39" s="236" t="s">
        <v>1051</v>
      </c>
      <c r="AP39" s="223" t="str">
        <f t="shared" si="5"/>
        <v>( 実態調査 )</v>
      </c>
      <c r="AQ39" t="str">
        <f t="shared" si="6"/>
        <v> （準拠する試案連番：）</v>
      </c>
      <c r="AR39">
        <f t="shared" si="7"/>
      </c>
      <c r="AS39">
        <f t="shared" si="8"/>
        <v>1</v>
      </c>
      <c r="AX39">
        <f t="shared" si="0"/>
        <v>1</v>
      </c>
      <c r="AY39" t="s">
        <v>1746</v>
      </c>
    </row>
    <row r="40" spans="1:51" ht="13.5">
      <c r="A40" s="4">
        <v>303</v>
      </c>
      <c r="B40" s="5" t="s">
        <v>1046</v>
      </c>
      <c r="C40" s="5" t="s">
        <v>1046</v>
      </c>
      <c r="D40" s="6" t="s">
        <v>1548</v>
      </c>
      <c r="E40" s="5">
        <v>0</v>
      </c>
      <c r="F40" s="5">
        <v>0</v>
      </c>
      <c r="G40" s="5">
        <v>2</v>
      </c>
      <c r="H40" s="7" t="s">
        <v>1549</v>
      </c>
      <c r="I40" s="8" t="s">
        <v>1549</v>
      </c>
      <c r="J40" s="8" t="s">
        <v>1349</v>
      </c>
      <c r="K40" s="8" t="s">
        <v>1550</v>
      </c>
      <c r="L40" s="8"/>
      <c r="M40" s="8"/>
      <c r="N40" s="8"/>
      <c r="O40" s="8"/>
      <c r="P40" s="8" t="s">
        <v>1506</v>
      </c>
      <c r="Q40" s="8"/>
      <c r="R40" s="8"/>
      <c r="S40" s="8" t="s">
        <v>293</v>
      </c>
      <c r="T40" s="8"/>
      <c r="U40" s="8" t="s">
        <v>1349</v>
      </c>
      <c r="V40" s="8"/>
      <c r="W40" s="8"/>
      <c r="X40" s="8"/>
      <c r="Y40" s="8"/>
      <c r="Z40" s="8"/>
      <c r="AA40" s="8"/>
      <c r="AB40" s="8" t="s">
        <v>1551</v>
      </c>
      <c r="AC40" s="8"/>
      <c r="AD40" s="8"/>
      <c r="AE40" s="8"/>
      <c r="AF40" s="8"/>
      <c r="AG40" s="8"/>
      <c r="AH40" s="8"/>
      <c r="AI40" s="9"/>
      <c r="AJ40" s="10" t="s">
        <v>591</v>
      </c>
      <c r="AK40" s="222">
        <v>0</v>
      </c>
      <c r="AL40" s="8">
        <v>0</v>
      </c>
      <c r="AM40" s="86" t="s">
        <v>1109</v>
      </c>
      <c r="AN40" s="10"/>
      <c r="AO40" s="10" t="s">
        <v>1051</v>
      </c>
      <c r="AP40" s="223" t="str">
        <f t="shared" si="5"/>
        <v>( 類推 )</v>
      </c>
      <c r="AQ40" t="str">
        <f t="shared" si="6"/>
        <v> （準拠する試案連番：0）</v>
      </c>
      <c r="AR40">
        <f t="shared" si="7"/>
      </c>
      <c r="AS40">
        <f t="shared" si="8"/>
        <v>0</v>
      </c>
      <c r="AX40">
        <f t="shared" si="0"/>
        <v>1</v>
      </c>
      <c r="AY40" t="s">
        <v>291</v>
      </c>
    </row>
    <row r="41" spans="1:51" ht="13.5">
      <c r="A41" s="4">
        <v>317</v>
      </c>
      <c r="B41" s="5" t="s">
        <v>1046</v>
      </c>
      <c r="C41" s="5" t="s">
        <v>1046</v>
      </c>
      <c r="D41" s="6" t="s">
        <v>1552</v>
      </c>
      <c r="E41" s="5">
        <v>0</v>
      </c>
      <c r="F41" s="5">
        <v>0</v>
      </c>
      <c r="G41" s="5">
        <v>1</v>
      </c>
      <c r="H41" s="7" t="s">
        <v>1553</v>
      </c>
      <c r="I41" s="8" t="s">
        <v>1553</v>
      </c>
      <c r="J41" s="8" t="s">
        <v>1353</v>
      </c>
      <c r="K41" s="8" t="s">
        <v>417</v>
      </c>
      <c r="L41" s="8"/>
      <c r="M41" s="8"/>
      <c r="N41" s="8"/>
      <c r="O41" s="8"/>
      <c r="P41" s="8" t="s">
        <v>1350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9"/>
      <c r="AJ41" s="236" t="s">
        <v>313</v>
      </c>
      <c r="AK41" s="237" t="s">
        <v>1599</v>
      </c>
      <c r="AL41" s="238" t="s">
        <v>1599</v>
      </c>
      <c r="AM41" s="233" t="s">
        <v>241</v>
      </c>
      <c r="AN41" s="236"/>
      <c r="AO41" s="236" t="s">
        <v>1351</v>
      </c>
      <c r="AP41" s="223" t="str">
        <f t="shared" si="5"/>
        <v>( 未調査(不明) )</v>
      </c>
      <c r="AQ41" t="str">
        <f t="shared" si="6"/>
        <v> （準拠する試案連番：この欄は入力不要です）</v>
      </c>
      <c r="AR41" t="str">
        <f t="shared" si="7"/>
        <v> （準拠する試案連番：この欄は入力不要です）</v>
      </c>
      <c r="AS41">
        <f t="shared" si="8"/>
        <v>0</v>
      </c>
      <c r="AX41">
        <f t="shared" si="0"/>
      </c>
      <c r="AY41" t="s">
        <v>243</v>
      </c>
    </row>
    <row r="42" spans="1:51" ht="13.5">
      <c r="A42" s="4">
        <v>318</v>
      </c>
      <c r="B42" s="5" t="s">
        <v>1046</v>
      </c>
      <c r="C42" s="5" t="s">
        <v>1046</v>
      </c>
      <c r="D42" s="6" t="s">
        <v>1554</v>
      </c>
      <c r="E42" s="5">
        <v>0</v>
      </c>
      <c r="F42" s="5">
        <v>0</v>
      </c>
      <c r="G42" s="5">
        <v>1</v>
      </c>
      <c r="H42" s="7" t="s">
        <v>1555</v>
      </c>
      <c r="I42" s="8" t="s">
        <v>1555</v>
      </c>
      <c r="J42" s="8" t="s">
        <v>1353</v>
      </c>
      <c r="K42" s="8" t="s">
        <v>417</v>
      </c>
      <c r="L42" s="8"/>
      <c r="M42" s="8"/>
      <c r="N42" s="8"/>
      <c r="O42" s="8"/>
      <c r="P42" s="8" t="s">
        <v>38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 t="s">
        <v>1049</v>
      </c>
      <c r="AC42" s="8"/>
      <c r="AD42" s="8"/>
      <c r="AE42" s="8"/>
      <c r="AF42" s="8"/>
      <c r="AG42" s="8"/>
      <c r="AH42" s="8"/>
      <c r="AI42" s="9"/>
      <c r="AJ42" s="236" t="s">
        <v>313</v>
      </c>
      <c r="AK42" s="237" t="s">
        <v>1599</v>
      </c>
      <c r="AL42" s="238" t="s">
        <v>1599</v>
      </c>
      <c r="AM42" s="233" t="s">
        <v>241</v>
      </c>
      <c r="AN42" s="236"/>
      <c r="AO42" s="236" t="s">
        <v>1351</v>
      </c>
      <c r="AP42" s="223" t="str">
        <f t="shared" si="5"/>
        <v>( 未調査(不明) )</v>
      </c>
      <c r="AQ42" t="str">
        <f t="shared" si="6"/>
        <v> （準拠する試案連番：この欄は入力不要です）</v>
      </c>
      <c r="AR42" t="str">
        <f t="shared" si="7"/>
        <v> （準拠する試案連番：この欄は入力不要です）</v>
      </c>
      <c r="AS42">
        <f t="shared" si="8"/>
        <v>0</v>
      </c>
      <c r="AX42">
        <f t="shared" si="0"/>
      </c>
      <c r="AY42" t="s">
        <v>243</v>
      </c>
    </row>
    <row r="43" spans="1:51" ht="13.5">
      <c r="A43" s="4">
        <v>319</v>
      </c>
      <c r="B43" s="5" t="s">
        <v>1046</v>
      </c>
      <c r="C43" s="5" t="s">
        <v>1046</v>
      </c>
      <c r="D43" s="6" t="s">
        <v>1556</v>
      </c>
      <c r="E43" s="5">
        <v>0</v>
      </c>
      <c r="F43" s="5">
        <v>0</v>
      </c>
      <c r="G43" s="5">
        <v>1</v>
      </c>
      <c r="H43" s="7" t="s">
        <v>901</v>
      </c>
      <c r="I43" s="8" t="s">
        <v>1557</v>
      </c>
      <c r="J43" s="8" t="s">
        <v>1353</v>
      </c>
      <c r="K43" s="8" t="s">
        <v>417</v>
      </c>
      <c r="L43" s="8"/>
      <c r="M43" s="8"/>
      <c r="N43" s="8"/>
      <c r="O43" s="8"/>
      <c r="P43" s="8" t="s">
        <v>286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 t="s">
        <v>1049</v>
      </c>
      <c r="AC43" s="8"/>
      <c r="AD43" s="8"/>
      <c r="AE43" s="8"/>
      <c r="AF43" s="8"/>
      <c r="AG43" s="8"/>
      <c r="AH43" s="8"/>
      <c r="AI43" s="9" t="s">
        <v>1558</v>
      </c>
      <c r="AJ43" s="236" t="s">
        <v>313</v>
      </c>
      <c r="AK43" s="237" t="s">
        <v>1599</v>
      </c>
      <c r="AL43" s="238" t="s">
        <v>1599</v>
      </c>
      <c r="AM43" s="233" t="s">
        <v>241</v>
      </c>
      <c r="AN43" s="236"/>
      <c r="AO43" s="236" t="s">
        <v>1351</v>
      </c>
      <c r="AP43" s="223" t="str">
        <f t="shared" si="5"/>
        <v>( 未調査(不明) )</v>
      </c>
      <c r="AQ43" t="str">
        <f t="shared" si="6"/>
        <v> （準拠する試案連番：この欄は入力不要です）</v>
      </c>
      <c r="AR43" t="str">
        <f t="shared" si="7"/>
        <v> （準拠する試案連番：この欄は入力不要です）</v>
      </c>
      <c r="AS43">
        <f t="shared" si="8"/>
        <v>0</v>
      </c>
      <c r="AX43">
        <f t="shared" si="0"/>
      </c>
      <c r="AY43" t="s">
        <v>243</v>
      </c>
    </row>
    <row r="44" spans="1:51" ht="13.5">
      <c r="A44" s="4">
        <v>326</v>
      </c>
      <c r="B44" s="5" t="s">
        <v>1046</v>
      </c>
      <c r="C44" s="5" t="s">
        <v>1046</v>
      </c>
      <c r="D44" s="6" t="s">
        <v>1559</v>
      </c>
      <c r="E44" s="5">
        <v>0</v>
      </c>
      <c r="F44" s="5">
        <v>0</v>
      </c>
      <c r="G44" s="5">
        <v>2</v>
      </c>
      <c r="H44" s="7" t="s">
        <v>1560</v>
      </c>
      <c r="I44" s="8" t="s">
        <v>1561</v>
      </c>
      <c r="J44" s="8" t="s">
        <v>1353</v>
      </c>
      <c r="K44" s="8" t="s">
        <v>417</v>
      </c>
      <c r="L44" s="8"/>
      <c r="M44" s="8"/>
      <c r="N44" s="8"/>
      <c r="O44" s="8"/>
      <c r="P44" s="8" t="s">
        <v>286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 t="s">
        <v>1049</v>
      </c>
      <c r="AC44" s="8"/>
      <c r="AD44" s="8"/>
      <c r="AE44" s="8"/>
      <c r="AF44" s="8"/>
      <c r="AG44" s="8"/>
      <c r="AH44" s="8"/>
      <c r="AI44" s="9" t="s">
        <v>1562</v>
      </c>
      <c r="AJ44" s="236" t="s">
        <v>313</v>
      </c>
      <c r="AK44" s="237" t="s">
        <v>1599</v>
      </c>
      <c r="AL44" s="238" t="s">
        <v>1599</v>
      </c>
      <c r="AM44" s="233" t="s">
        <v>241</v>
      </c>
      <c r="AN44" s="236"/>
      <c r="AO44" s="236" t="s">
        <v>1351</v>
      </c>
      <c r="AP44" s="223" t="str">
        <f t="shared" si="5"/>
        <v>( 未調査(不明) )</v>
      </c>
      <c r="AQ44" t="str">
        <f t="shared" si="6"/>
        <v> （準拠する試案連番：この欄は入力不要です）</v>
      </c>
      <c r="AR44" t="str">
        <f t="shared" si="7"/>
        <v> （準拠する試案連番：この欄は入力不要です）</v>
      </c>
      <c r="AS44">
        <f t="shared" si="8"/>
        <v>0</v>
      </c>
      <c r="AX44">
        <f t="shared" si="0"/>
      </c>
      <c r="AY44" t="s">
        <v>243</v>
      </c>
    </row>
    <row r="45" spans="1:51" ht="13.5">
      <c r="A45" s="4">
        <v>329</v>
      </c>
      <c r="B45" s="5" t="s">
        <v>1046</v>
      </c>
      <c r="C45" s="5" t="s">
        <v>1046</v>
      </c>
      <c r="D45" s="6" t="s">
        <v>770</v>
      </c>
      <c r="E45" s="5">
        <v>0</v>
      </c>
      <c r="F45" s="5">
        <v>0</v>
      </c>
      <c r="G45" s="5">
        <v>1</v>
      </c>
      <c r="H45" s="7" t="s">
        <v>771</v>
      </c>
      <c r="I45" s="8" t="s">
        <v>771</v>
      </c>
      <c r="J45" s="8" t="s">
        <v>1353</v>
      </c>
      <c r="K45" s="8" t="s">
        <v>417</v>
      </c>
      <c r="L45" s="8"/>
      <c r="M45" s="8"/>
      <c r="N45" s="8"/>
      <c r="O45" s="8"/>
      <c r="P45" s="8" t="s">
        <v>772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9"/>
      <c r="AJ45" s="236" t="s">
        <v>508</v>
      </c>
      <c r="AK45" s="237">
        <v>1</v>
      </c>
      <c r="AL45" s="238"/>
      <c r="AM45" s="233" t="s">
        <v>1747</v>
      </c>
      <c r="AN45" s="236"/>
      <c r="AO45" s="239" t="s">
        <v>1051</v>
      </c>
      <c r="AP45" s="223" t="str">
        <f t="shared" si="5"/>
        <v>( 実態調査 )</v>
      </c>
      <c r="AQ45" t="str">
        <f t="shared" si="6"/>
        <v> （準拠する試案連番：）</v>
      </c>
      <c r="AR45">
        <f t="shared" si="7"/>
      </c>
      <c r="AS45">
        <f t="shared" si="8"/>
        <v>1</v>
      </c>
      <c r="AX45">
        <f t="shared" si="0"/>
        <v>1</v>
      </c>
      <c r="AY45" t="s">
        <v>1737</v>
      </c>
    </row>
    <row r="46" spans="1:51" ht="13.5">
      <c r="A46" s="4">
        <v>329</v>
      </c>
      <c r="B46" s="5" t="s">
        <v>1046</v>
      </c>
      <c r="C46" s="5" t="s">
        <v>1046</v>
      </c>
      <c r="D46" s="6" t="s">
        <v>770</v>
      </c>
      <c r="E46" s="5">
        <v>0</v>
      </c>
      <c r="F46" s="5">
        <v>0</v>
      </c>
      <c r="G46" s="5">
        <v>1</v>
      </c>
      <c r="H46" s="7" t="s">
        <v>771</v>
      </c>
      <c r="I46" s="8" t="s">
        <v>771</v>
      </c>
      <c r="J46" s="8" t="s">
        <v>1353</v>
      </c>
      <c r="K46" s="8" t="s">
        <v>417</v>
      </c>
      <c r="L46" s="8"/>
      <c r="M46" s="8"/>
      <c r="N46" s="8"/>
      <c r="O46" s="8"/>
      <c r="P46" s="8" t="s">
        <v>772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9"/>
      <c r="AJ46" s="10" t="s">
        <v>313</v>
      </c>
      <c r="AK46" s="222" t="s">
        <v>1599</v>
      </c>
      <c r="AL46" s="8" t="s">
        <v>1599</v>
      </c>
      <c r="AM46" s="86" t="s">
        <v>241</v>
      </c>
      <c r="AN46" s="10"/>
      <c r="AO46" s="10" t="s">
        <v>1351</v>
      </c>
      <c r="AP46" s="223" t="str">
        <f t="shared" si="5"/>
        <v>( 未調査(不明) )</v>
      </c>
      <c r="AQ46" t="str">
        <f t="shared" si="6"/>
        <v> （準拠する試案連番：この欄は入力不要です）</v>
      </c>
      <c r="AR46" t="str">
        <f t="shared" si="7"/>
        <v> （準拠する試案連番：この欄は入力不要です）</v>
      </c>
      <c r="AS46">
        <f t="shared" si="8"/>
        <v>0</v>
      </c>
      <c r="AX46">
        <f t="shared" si="0"/>
        <v>1</v>
      </c>
      <c r="AY46" t="s">
        <v>243</v>
      </c>
    </row>
    <row r="47" spans="1:51" ht="13.5">
      <c r="A47" s="4">
        <v>330</v>
      </c>
      <c r="B47" s="5" t="s">
        <v>1046</v>
      </c>
      <c r="C47" s="5" t="s">
        <v>1046</v>
      </c>
      <c r="D47" s="6" t="s">
        <v>773</v>
      </c>
      <c r="E47" s="5">
        <v>0</v>
      </c>
      <c r="F47" s="5">
        <v>0</v>
      </c>
      <c r="G47" s="5">
        <v>1</v>
      </c>
      <c r="H47" s="7" t="s">
        <v>774</v>
      </c>
      <c r="I47" s="8" t="s">
        <v>774</v>
      </c>
      <c r="J47" s="8" t="s">
        <v>1353</v>
      </c>
      <c r="K47" s="8" t="s">
        <v>305</v>
      </c>
      <c r="L47" s="8" t="s">
        <v>1013</v>
      </c>
      <c r="M47" s="8"/>
      <c r="N47" s="8"/>
      <c r="O47" s="8"/>
      <c r="P47" s="8" t="s">
        <v>648</v>
      </c>
      <c r="Q47" s="8"/>
      <c r="R47" s="8"/>
      <c r="S47" s="8" t="s">
        <v>293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 t="s">
        <v>307</v>
      </c>
      <c r="AF47" s="8"/>
      <c r="AG47" s="8"/>
      <c r="AH47" s="8"/>
      <c r="AI47" s="9"/>
      <c r="AJ47" s="10" t="s">
        <v>591</v>
      </c>
      <c r="AK47" s="222">
        <v>0</v>
      </c>
      <c r="AL47" s="8">
        <v>0</v>
      </c>
      <c r="AM47" s="86" t="s">
        <v>1109</v>
      </c>
      <c r="AN47" s="10"/>
      <c r="AO47" s="13" t="s">
        <v>1051</v>
      </c>
      <c r="AP47" s="223" t="str">
        <f t="shared" si="5"/>
        <v>( 類推 )</v>
      </c>
      <c r="AQ47" t="str">
        <f t="shared" si="6"/>
        <v> （準拠する試案連番：0）</v>
      </c>
      <c r="AR47">
        <f t="shared" si="7"/>
      </c>
      <c r="AS47">
        <f t="shared" si="8"/>
        <v>0</v>
      </c>
      <c r="AX47">
        <f t="shared" si="0"/>
        <v>1</v>
      </c>
      <c r="AY47" t="s">
        <v>291</v>
      </c>
    </row>
    <row r="48" spans="1:51" ht="13.5">
      <c r="A48" s="4">
        <v>330</v>
      </c>
      <c r="B48" s="5" t="s">
        <v>1046</v>
      </c>
      <c r="C48" s="5" t="s">
        <v>1046</v>
      </c>
      <c r="D48" s="6" t="s">
        <v>773</v>
      </c>
      <c r="E48" s="5">
        <v>0</v>
      </c>
      <c r="F48" s="5">
        <v>0</v>
      </c>
      <c r="G48" s="5">
        <v>1</v>
      </c>
      <c r="H48" s="7" t="s">
        <v>774</v>
      </c>
      <c r="I48" s="8" t="s">
        <v>774</v>
      </c>
      <c r="J48" s="8" t="s">
        <v>1353</v>
      </c>
      <c r="K48" s="8" t="s">
        <v>305</v>
      </c>
      <c r="L48" s="8" t="s">
        <v>1013</v>
      </c>
      <c r="M48" s="8"/>
      <c r="N48" s="8"/>
      <c r="O48" s="8"/>
      <c r="P48" s="8" t="s">
        <v>648</v>
      </c>
      <c r="Q48" s="8"/>
      <c r="R48" s="8"/>
      <c r="S48" s="8" t="s">
        <v>293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 t="s">
        <v>307</v>
      </c>
      <c r="AF48" s="8"/>
      <c r="AG48" s="8"/>
      <c r="AH48" s="8"/>
      <c r="AI48" s="9"/>
      <c r="AJ48" s="236" t="s">
        <v>508</v>
      </c>
      <c r="AK48" s="237">
        <v>1</v>
      </c>
      <c r="AL48" s="238"/>
      <c r="AM48" s="233" t="s">
        <v>1747</v>
      </c>
      <c r="AN48" s="236"/>
      <c r="AO48" s="239" t="s">
        <v>1051</v>
      </c>
      <c r="AP48" s="223" t="str">
        <f t="shared" si="5"/>
        <v>( 実態調査 )</v>
      </c>
      <c r="AQ48" t="str">
        <f t="shared" si="6"/>
        <v> （準拠する試案連番：）</v>
      </c>
      <c r="AR48">
        <f t="shared" si="7"/>
      </c>
      <c r="AS48">
        <f t="shared" si="8"/>
        <v>1</v>
      </c>
      <c r="AX48">
        <f t="shared" si="0"/>
        <v>1</v>
      </c>
      <c r="AY48" t="s">
        <v>1738</v>
      </c>
    </row>
    <row r="49" spans="1:51" ht="13.5">
      <c r="A49" s="4">
        <v>331</v>
      </c>
      <c r="B49" s="5" t="s">
        <v>1046</v>
      </c>
      <c r="C49" s="5" t="s">
        <v>1046</v>
      </c>
      <c r="D49" s="6" t="s">
        <v>775</v>
      </c>
      <c r="E49" s="5">
        <v>0</v>
      </c>
      <c r="F49" s="5">
        <v>0</v>
      </c>
      <c r="G49" s="5">
        <v>2</v>
      </c>
      <c r="H49" s="7" t="s">
        <v>776</v>
      </c>
      <c r="I49" s="8" t="s">
        <v>776</v>
      </c>
      <c r="J49" s="8" t="s">
        <v>1353</v>
      </c>
      <c r="K49" s="8" t="s">
        <v>417</v>
      </c>
      <c r="L49" s="8"/>
      <c r="M49" s="8"/>
      <c r="N49" s="8"/>
      <c r="O49" s="8"/>
      <c r="P49" s="8" t="s">
        <v>772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9" t="s">
        <v>777</v>
      </c>
      <c r="AJ49" s="236" t="s">
        <v>313</v>
      </c>
      <c r="AK49" s="237" t="s">
        <v>1599</v>
      </c>
      <c r="AL49" s="238" t="s">
        <v>1599</v>
      </c>
      <c r="AM49" s="233" t="s">
        <v>241</v>
      </c>
      <c r="AN49" s="236"/>
      <c r="AO49" s="236" t="s">
        <v>1351</v>
      </c>
      <c r="AP49" s="223" t="str">
        <f t="shared" si="5"/>
        <v>( 未調査(不明) )</v>
      </c>
      <c r="AQ49" t="str">
        <f t="shared" si="6"/>
        <v> （準拠する試案連番：この欄は入力不要です）</v>
      </c>
      <c r="AR49" t="str">
        <f t="shared" si="7"/>
        <v> （準拠する試案連番：この欄は入力不要です）</v>
      </c>
      <c r="AS49">
        <f t="shared" si="8"/>
        <v>0</v>
      </c>
      <c r="AX49">
        <f t="shared" si="0"/>
      </c>
      <c r="AY49" t="s">
        <v>243</v>
      </c>
    </row>
    <row r="50" spans="1:51" ht="13.5">
      <c r="A50" s="4">
        <v>334</v>
      </c>
      <c r="B50" s="5" t="s">
        <v>1046</v>
      </c>
      <c r="C50" s="5" t="s">
        <v>1046</v>
      </c>
      <c r="D50" s="6" t="s">
        <v>778</v>
      </c>
      <c r="E50" s="5">
        <v>0</v>
      </c>
      <c r="F50" s="5">
        <v>0</v>
      </c>
      <c r="G50" s="5">
        <v>1</v>
      </c>
      <c r="H50" s="7" t="s">
        <v>1131</v>
      </c>
      <c r="I50" s="8"/>
      <c r="J50" s="8" t="s">
        <v>1353</v>
      </c>
      <c r="K50" s="8" t="s">
        <v>417</v>
      </c>
      <c r="L50" s="8"/>
      <c r="M50" s="8"/>
      <c r="N50" s="8"/>
      <c r="O50" s="8"/>
      <c r="P50" s="8" t="s">
        <v>286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9" t="s">
        <v>1132</v>
      </c>
      <c r="AJ50" s="236" t="s">
        <v>592</v>
      </c>
      <c r="AK50" s="237">
        <v>113</v>
      </c>
      <c r="AL50" s="238" t="s">
        <v>1599</v>
      </c>
      <c r="AM50" s="233" t="s">
        <v>241</v>
      </c>
      <c r="AN50" s="236"/>
      <c r="AO50" s="236" t="s">
        <v>1351</v>
      </c>
      <c r="AP50" s="223" t="str">
        <f t="shared" si="5"/>
        <v>( 実態調査 )</v>
      </c>
      <c r="AQ50" t="str">
        <f t="shared" si="6"/>
        <v> （準拠する試案連番：この欄は入力不要です）</v>
      </c>
      <c r="AR50" t="str">
        <f t="shared" si="7"/>
        <v> （準拠する試案連番：この欄は入力不要です）</v>
      </c>
      <c r="AS50">
        <f t="shared" si="8"/>
        <v>113</v>
      </c>
      <c r="AX50">
        <f t="shared" si="0"/>
      </c>
      <c r="AY50" t="s">
        <v>243</v>
      </c>
    </row>
    <row r="51" spans="1:51" ht="13.5">
      <c r="A51" s="4">
        <v>343</v>
      </c>
      <c r="B51" s="5" t="s">
        <v>1046</v>
      </c>
      <c r="C51" s="5" t="s">
        <v>1046</v>
      </c>
      <c r="D51" s="6" t="s">
        <v>1133</v>
      </c>
      <c r="E51" s="5">
        <v>0</v>
      </c>
      <c r="F51" s="5">
        <v>0</v>
      </c>
      <c r="G51" s="5">
        <v>2</v>
      </c>
      <c r="H51" s="7" t="s">
        <v>602</v>
      </c>
      <c r="I51" s="8" t="s">
        <v>603</v>
      </c>
      <c r="J51" s="8" t="s">
        <v>1353</v>
      </c>
      <c r="K51" s="8" t="s">
        <v>417</v>
      </c>
      <c r="L51" s="8"/>
      <c r="M51" s="8"/>
      <c r="N51" s="8"/>
      <c r="O51" s="8"/>
      <c r="P51" s="8" t="s">
        <v>286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9" t="s">
        <v>604</v>
      </c>
      <c r="AJ51" s="236" t="s">
        <v>592</v>
      </c>
      <c r="AK51" s="237">
        <v>42</v>
      </c>
      <c r="AL51" s="238" t="s">
        <v>1599</v>
      </c>
      <c r="AM51" s="233" t="s">
        <v>241</v>
      </c>
      <c r="AN51" s="236"/>
      <c r="AO51" s="236" t="s">
        <v>1351</v>
      </c>
      <c r="AP51" s="223" t="str">
        <f t="shared" si="5"/>
        <v>( 実態調査 )</v>
      </c>
      <c r="AQ51" t="str">
        <f t="shared" si="6"/>
        <v> （準拠する試案連番：この欄は入力不要です）</v>
      </c>
      <c r="AR51" t="str">
        <f t="shared" si="7"/>
        <v> （準拠する試案連番：この欄は入力不要です）</v>
      </c>
      <c r="AS51">
        <f t="shared" si="8"/>
        <v>42</v>
      </c>
      <c r="AX51">
        <f t="shared" si="0"/>
      </c>
      <c r="AY51" t="s">
        <v>243</v>
      </c>
    </row>
    <row r="52" spans="1:51" ht="13.5">
      <c r="A52" s="4">
        <v>347</v>
      </c>
      <c r="B52" s="5" t="s">
        <v>1046</v>
      </c>
      <c r="C52" s="5" t="s">
        <v>1046</v>
      </c>
      <c r="D52" s="6" t="s">
        <v>605</v>
      </c>
      <c r="E52" s="5">
        <v>0</v>
      </c>
      <c r="F52" s="5">
        <v>0</v>
      </c>
      <c r="G52" s="5">
        <v>2</v>
      </c>
      <c r="H52" s="7" t="s">
        <v>606</v>
      </c>
      <c r="I52" s="8" t="s">
        <v>606</v>
      </c>
      <c r="J52" s="8" t="s">
        <v>1353</v>
      </c>
      <c r="K52" s="8" t="s">
        <v>931</v>
      </c>
      <c r="L52" s="8" t="s">
        <v>607</v>
      </c>
      <c r="M52" s="8"/>
      <c r="N52" s="8"/>
      <c r="O52" s="8"/>
      <c r="P52" s="8" t="s">
        <v>38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 t="s">
        <v>1356</v>
      </c>
      <c r="AC52" s="8"/>
      <c r="AD52" s="8"/>
      <c r="AE52" s="8"/>
      <c r="AF52" s="8"/>
      <c r="AG52" s="8"/>
      <c r="AH52" s="8"/>
      <c r="AI52" s="9" t="s">
        <v>608</v>
      </c>
      <c r="AJ52" s="236" t="s">
        <v>592</v>
      </c>
      <c r="AK52" s="237" t="s">
        <v>242</v>
      </c>
      <c r="AL52" s="238" t="s">
        <v>1599</v>
      </c>
      <c r="AM52" s="233" t="s">
        <v>241</v>
      </c>
      <c r="AN52" s="236"/>
      <c r="AO52" s="236" t="s">
        <v>1351</v>
      </c>
      <c r="AP52" s="223" t="str">
        <f t="shared" si="5"/>
        <v>( 実態調査 )</v>
      </c>
      <c r="AQ52" t="str">
        <f t="shared" si="6"/>
        <v> （準拠する試案連番：この欄は入力不要です）</v>
      </c>
      <c r="AR52" t="str">
        <f t="shared" si="7"/>
        <v> （準拠する試案連番：この欄は入力不要です）</v>
      </c>
      <c r="AS52" t="str">
        <f t="shared" si="8"/>
        <v>145に含まれる</v>
      </c>
      <c r="AX52">
        <f t="shared" si="0"/>
      </c>
      <c r="AY52" t="s">
        <v>243</v>
      </c>
    </row>
    <row r="53" spans="1:51" ht="13.5">
      <c r="A53" s="4">
        <v>353</v>
      </c>
      <c r="B53" s="5" t="s">
        <v>1046</v>
      </c>
      <c r="C53" s="5" t="s">
        <v>1046</v>
      </c>
      <c r="D53" s="6" t="s">
        <v>609</v>
      </c>
      <c r="E53" s="5">
        <v>0</v>
      </c>
      <c r="F53" s="5">
        <v>0</v>
      </c>
      <c r="G53" s="5">
        <v>1</v>
      </c>
      <c r="H53" s="7" t="s">
        <v>610</v>
      </c>
      <c r="I53" s="8"/>
      <c r="J53" s="8"/>
      <c r="K53" s="8"/>
      <c r="L53" s="8"/>
      <c r="M53" s="8"/>
      <c r="N53" s="8"/>
      <c r="O53" s="8"/>
      <c r="P53" s="8" t="s">
        <v>648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9" t="s">
        <v>611</v>
      </c>
      <c r="AJ53" s="236" t="s">
        <v>592</v>
      </c>
      <c r="AK53" s="237">
        <v>324</v>
      </c>
      <c r="AL53" s="238" t="s">
        <v>1599</v>
      </c>
      <c r="AM53" s="233" t="s">
        <v>241</v>
      </c>
      <c r="AN53" s="236"/>
      <c r="AO53" s="236" t="s">
        <v>1351</v>
      </c>
      <c r="AP53" s="223" t="str">
        <f t="shared" si="5"/>
        <v>( 実態調査 )</v>
      </c>
      <c r="AQ53" t="str">
        <f t="shared" si="6"/>
        <v> （準拠する試案連番：この欄は入力不要です）</v>
      </c>
      <c r="AR53" t="str">
        <f t="shared" si="7"/>
        <v> （準拠する試案連番：この欄は入力不要です）</v>
      </c>
      <c r="AS53">
        <f t="shared" si="8"/>
        <v>324</v>
      </c>
      <c r="AX53">
        <f t="shared" si="0"/>
      </c>
      <c r="AY53" t="s">
        <v>243</v>
      </c>
    </row>
    <row r="54" spans="1:51" ht="13.5">
      <c r="A54" s="4">
        <v>360</v>
      </c>
      <c r="B54" s="5" t="s">
        <v>1046</v>
      </c>
      <c r="C54" s="5" t="s">
        <v>1046</v>
      </c>
      <c r="D54" s="6" t="s">
        <v>612</v>
      </c>
      <c r="E54" s="5">
        <v>0</v>
      </c>
      <c r="F54" s="5">
        <v>0</v>
      </c>
      <c r="G54" s="5">
        <v>2</v>
      </c>
      <c r="H54" s="7" t="s">
        <v>167</v>
      </c>
      <c r="I54" s="8" t="s">
        <v>168</v>
      </c>
      <c r="J54" s="8" t="s">
        <v>1353</v>
      </c>
      <c r="K54" s="8" t="s">
        <v>417</v>
      </c>
      <c r="L54" s="8"/>
      <c r="M54" s="8"/>
      <c r="N54" s="8"/>
      <c r="O54" s="8"/>
      <c r="P54" s="8" t="s">
        <v>648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9" t="s">
        <v>169</v>
      </c>
      <c r="AJ54" s="236" t="s">
        <v>592</v>
      </c>
      <c r="AK54" s="237">
        <v>52</v>
      </c>
      <c r="AL54" s="238" t="s">
        <v>1599</v>
      </c>
      <c r="AM54" s="233" t="s">
        <v>241</v>
      </c>
      <c r="AN54" s="236"/>
      <c r="AO54" s="236" t="s">
        <v>1351</v>
      </c>
      <c r="AP54" s="223" t="str">
        <f t="shared" si="5"/>
        <v>( 実態調査 )</v>
      </c>
      <c r="AQ54" t="str">
        <f t="shared" si="6"/>
        <v> （準拠する試案連番：この欄は入力不要です）</v>
      </c>
      <c r="AR54" t="str">
        <f t="shared" si="7"/>
        <v> （準拠する試案連番：この欄は入力不要です）</v>
      </c>
      <c r="AS54">
        <f t="shared" si="8"/>
        <v>52</v>
      </c>
      <c r="AX54">
        <f t="shared" si="0"/>
      </c>
      <c r="AY54" t="s">
        <v>243</v>
      </c>
    </row>
    <row r="55" spans="1:51" ht="13.5">
      <c r="A55" s="4">
        <v>363</v>
      </c>
      <c r="B55" s="5" t="s">
        <v>170</v>
      </c>
      <c r="C55" s="5" t="s">
        <v>1046</v>
      </c>
      <c r="D55" s="6" t="s">
        <v>171</v>
      </c>
      <c r="E55" s="5">
        <v>0</v>
      </c>
      <c r="F55" s="5">
        <v>0</v>
      </c>
      <c r="G55" s="5">
        <v>2</v>
      </c>
      <c r="H55" s="7" t="s">
        <v>751</v>
      </c>
      <c r="I55" s="8" t="s">
        <v>751</v>
      </c>
      <c r="J55" s="8" t="s">
        <v>1353</v>
      </c>
      <c r="K55" s="8" t="s">
        <v>417</v>
      </c>
      <c r="L55" s="8"/>
      <c r="M55" s="8" t="s">
        <v>1353</v>
      </c>
      <c r="N55" s="8" t="s">
        <v>394</v>
      </c>
      <c r="O55" s="8"/>
      <c r="P55" s="8" t="s">
        <v>648</v>
      </c>
      <c r="Q55" s="8"/>
      <c r="R55" s="8"/>
      <c r="S55" s="8" t="s">
        <v>1347</v>
      </c>
      <c r="T55" s="8"/>
      <c r="U55" s="8" t="s">
        <v>1353</v>
      </c>
      <c r="V55" s="8" t="s">
        <v>394</v>
      </c>
      <c r="W55" s="8"/>
      <c r="X55" s="8" t="s">
        <v>444</v>
      </c>
      <c r="Y55" s="8"/>
      <c r="Z55" s="8"/>
      <c r="AA55" s="8"/>
      <c r="AB55" s="8" t="s">
        <v>384</v>
      </c>
      <c r="AC55" s="8"/>
      <c r="AD55" s="8"/>
      <c r="AE55" s="8" t="s">
        <v>938</v>
      </c>
      <c r="AF55" s="8"/>
      <c r="AG55" s="8"/>
      <c r="AH55" s="8"/>
      <c r="AI55" s="9"/>
      <c r="AJ55" s="236" t="s">
        <v>1193</v>
      </c>
      <c r="AK55" s="237" t="s">
        <v>1599</v>
      </c>
      <c r="AL55" s="238" t="s">
        <v>1599</v>
      </c>
      <c r="AM55" s="233" t="s">
        <v>507</v>
      </c>
      <c r="AN55" s="236" t="s">
        <v>907</v>
      </c>
      <c r="AO55" s="239" t="s">
        <v>1351</v>
      </c>
      <c r="AP55" s="223" t="str">
        <f t="shared" si="5"/>
        <v>( 未調査(医療材料なし) )</v>
      </c>
      <c r="AQ55" t="str">
        <f t="shared" si="6"/>
        <v> （準拠する試案連番：この欄は入力不要です）</v>
      </c>
      <c r="AR55" t="str">
        <f t="shared" si="7"/>
        <v> （準拠する試案連番：この欄は入力不要です）</v>
      </c>
      <c r="AS55">
        <f t="shared" si="8"/>
        <v>0</v>
      </c>
      <c r="AX55">
        <f t="shared" si="0"/>
      </c>
      <c r="AY55" t="s">
        <v>904</v>
      </c>
    </row>
    <row r="56" spans="1:51" ht="13.5">
      <c r="A56" s="4">
        <v>367</v>
      </c>
      <c r="B56" s="5" t="s">
        <v>1046</v>
      </c>
      <c r="C56" s="5" t="s">
        <v>1046</v>
      </c>
      <c r="D56" s="6" t="s">
        <v>752</v>
      </c>
      <c r="E56" s="5">
        <v>0</v>
      </c>
      <c r="F56" s="5">
        <v>0</v>
      </c>
      <c r="G56" s="5">
        <v>1</v>
      </c>
      <c r="H56" s="7" t="s">
        <v>753</v>
      </c>
      <c r="I56" s="8"/>
      <c r="J56" s="8"/>
      <c r="K56" s="8"/>
      <c r="L56" s="8"/>
      <c r="M56" s="8"/>
      <c r="N56" s="8"/>
      <c r="O56" s="8"/>
      <c r="P56" s="8" t="s">
        <v>648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9"/>
      <c r="AJ56" s="236" t="s">
        <v>313</v>
      </c>
      <c r="AK56" s="237" t="s">
        <v>1599</v>
      </c>
      <c r="AL56" s="238" t="s">
        <v>1599</v>
      </c>
      <c r="AM56" s="233" t="s">
        <v>241</v>
      </c>
      <c r="AN56" s="236"/>
      <c r="AO56" s="236" t="s">
        <v>1351</v>
      </c>
      <c r="AP56" s="223" t="str">
        <f t="shared" si="5"/>
        <v>( 未調査(不明) )</v>
      </c>
      <c r="AQ56" t="str">
        <f t="shared" si="6"/>
        <v> （準拠する試案連番：この欄は入力不要です）</v>
      </c>
      <c r="AR56" t="str">
        <f t="shared" si="7"/>
        <v> （準拠する試案連番：この欄は入力不要です）</v>
      </c>
      <c r="AS56">
        <f t="shared" si="8"/>
        <v>0</v>
      </c>
      <c r="AX56">
        <f t="shared" si="0"/>
      </c>
      <c r="AY56" t="s">
        <v>243</v>
      </c>
    </row>
    <row r="57" spans="1:51" ht="13.5">
      <c r="A57" s="4">
        <v>384</v>
      </c>
      <c r="B57" s="5" t="s">
        <v>1046</v>
      </c>
      <c r="C57" s="5" t="s">
        <v>1046</v>
      </c>
      <c r="D57" s="6" t="s">
        <v>1513</v>
      </c>
      <c r="E57" s="5">
        <v>0</v>
      </c>
      <c r="F57" s="5">
        <v>0</v>
      </c>
      <c r="G57" s="5">
        <v>2</v>
      </c>
      <c r="H57" s="7" t="s">
        <v>1514</v>
      </c>
      <c r="I57" s="8" t="s">
        <v>1515</v>
      </c>
      <c r="J57" s="8" t="s">
        <v>1353</v>
      </c>
      <c r="K57" s="8" t="s">
        <v>931</v>
      </c>
      <c r="L57" s="8" t="s">
        <v>931</v>
      </c>
      <c r="M57" s="8"/>
      <c r="N57" s="8"/>
      <c r="O57" s="8"/>
      <c r="P57" s="8" t="s">
        <v>648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9"/>
      <c r="AJ57" s="236" t="s">
        <v>313</v>
      </c>
      <c r="AK57" s="237" t="s">
        <v>1599</v>
      </c>
      <c r="AL57" s="238" t="s">
        <v>1599</v>
      </c>
      <c r="AM57" s="233" t="s">
        <v>241</v>
      </c>
      <c r="AN57" s="236"/>
      <c r="AO57" s="236" t="s">
        <v>1351</v>
      </c>
      <c r="AP57" s="223" t="str">
        <f t="shared" si="5"/>
        <v>( 未調査(不明) )</v>
      </c>
      <c r="AQ57" t="str">
        <f t="shared" si="6"/>
        <v> （準拠する試案連番：この欄は入力不要です）</v>
      </c>
      <c r="AR57" t="str">
        <f t="shared" si="7"/>
        <v> （準拠する試案連番：この欄は入力不要です）</v>
      </c>
      <c r="AS57">
        <f t="shared" si="8"/>
        <v>0</v>
      </c>
      <c r="AX57">
        <f t="shared" si="0"/>
      </c>
      <c r="AY57" t="s">
        <v>243</v>
      </c>
    </row>
    <row r="58" spans="1:51" ht="13.5">
      <c r="A58" s="4">
        <v>388</v>
      </c>
      <c r="B58" s="5" t="s">
        <v>1046</v>
      </c>
      <c r="C58" s="5" t="s">
        <v>1046</v>
      </c>
      <c r="D58" s="6" t="s">
        <v>1516</v>
      </c>
      <c r="E58" s="5">
        <v>0</v>
      </c>
      <c r="F58" s="5">
        <v>0</v>
      </c>
      <c r="G58" s="5">
        <v>1</v>
      </c>
      <c r="H58" s="7" t="s">
        <v>1517</v>
      </c>
      <c r="I58" s="8"/>
      <c r="J58" s="8" t="s">
        <v>1353</v>
      </c>
      <c r="K58" s="8" t="s">
        <v>936</v>
      </c>
      <c r="L58" s="8" t="s">
        <v>1518</v>
      </c>
      <c r="M58" s="8"/>
      <c r="N58" s="8"/>
      <c r="O58" s="8"/>
      <c r="P58" s="8" t="s">
        <v>648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9"/>
      <c r="AJ58" s="236" t="s">
        <v>313</v>
      </c>
      <c r="AK58" s="237" t="s">
        <v>1599</v>
      </c>
      <c r="AL58" s="238" t="s">
        <v>1599</v>
      </c>
      <c r="AM58" s="233" t="s">
        <v>241</v>
      </c>
      <c r="AN58" s="236"/>
      <c r="AO58" s="236" t="s">
        <v>1351</v>
      </c>
      <c r="AP58" s="223" t="str">
        <f t="shared" si="5"/>
        <v>( 未調査(不明) )</v>
      </c>
      <c r="AQ58" t="str">
        <f t="shared" si="6"/>
        <v> （準拠する試案連番：この欄は入力不要です）</v>
      </c>
      <c r="AR58" t="str">
        <f t="shared" si="7"/>
        <v> （準拠する試案連番：この欄は入力不要です）</v>
      </c>
      <c r="AS58">
        <f t="shared" si="8"/>
        <v>0</v>
      </c>
      <c r="AX58">
        <f t="shared" si="0"/>
      </c>
      <c r="AY58" t="s">
        <v>243</v>
      </c>
    </row>
    <row r="59" spans="1:51" ht="13.5">
      <c r="A59" s="4">
        <v>397</v>
      </c>
      <c r="B59" s="5" t="s">
        <v>1046</v>
      </c>
      <c r="C59" s="5" t="s">
        <v>1046</v>
      </c>
      <c r="D59" s="6" t="s">
        <v>1520</v>
      </c>
      <c r="E59" s="5">
        <v>0</v>
      </c>
      <c r="F59" s="5">
        <v>0</v>
      </c>
      <c r="G59" s="5">
        <v>1</v>
      </c>
      <c r="H59" s="7" t="s">
        <v>1631</v>
      </c>
      <c r="I59" s="8"/>
      <c r="J59" s="8" t="s">
        <v>1349</v>
      </c>
      <c r="K59" s="8"/>
      <c r="L59" s="8"/>
      <c r="M59" s="8"/>
      <c r="N59" s="8"/>
      <c r="O59" s="8"/>
      <c r="P59" s="8" t="s">
        <v>1360</v>
      </c>
      <c r="Q59" s="8"/>
      <c r="R59" s="8"/>
      <c r="S59" s="8" t="s">
        <v>293</v>
      </c>
      <c r="T59" s="8"/>
      <c r="U59" s="8"/>
      <c r="V59" s="8"/>
      <c r="W59" s="8"/>
      <c r="X59" s="8"/>
      <c r="Y59" s="8"/>
      <c r="Z59" s="8"/>
      <c r="AA59" s="8"/>
      <c r="AB59" s="8" t="s">
        <v>1362</v>
      </c>
      <c r="AC59" s="8"/>
      <c r="AD59" s="8"/>
      <c r="AE59" s="8"/>
      <c r="AF59" s="8"/>
      <c r="AG59" s="8"/>
      <c r="AH59" s="8"/>
      <c r="AI59" s="9"/>
      <c r="AJ59" s="236" t="s">
        <v>592</v>
      </c>
      <c r="AK59" s="237">
        <v>50</v>
      </c>
      <c r="AL59" s="238" t="s">
        <v>1599</v>
      </c>
      <c r="AM59" s="233" t="s">
        <v>1109</v>
      </c>
      <c r="AN59" s="236"/>
      <c r="AO59" s="239" t="s">
        <v>1051</v>
      </c>
      <c r="AP59" s="223" t="str">
        <f aca="true" t="shared" si="9" ref="AP59:AP64">"( "&amp;AJ59&amp;" )"</f>
        <v>( 実態調査 )</v>
      </c>
      <c r="AQ59" t="str">
        <f aca="true" t="shared" si="10" ref="AQ59:AQ64">IF(AL59="準拠する試案№をご入力下さい",""," （準拠する試案連番："&amp;AL59&amp;"）")</f>
        <v> （準拠する試案連番：この欄は入力不要です）</v>
      </c>
      <c r="AR59" t="str">
        <f aca="true" t="shared" si="11" ref="AR59:AR64">IF(OR(AL59="準拠する連番があれば試案№を、なければ0をご入力下さい",AL59=0),""," （準拠する試案連番："&amp;AL59&amp;"）")</f>
        <v> （準拠する試案連番：この欄は入力不要です）</v>
      </c>
      <c r="AS59">
        <f aca="true" t="shared" si="12" ref="AS59:AS64">IF(OR(AK59="この欄は入力不要です",AK59="調査していれば件数、調査していなければ0をご入力下さい",AK59=0),0,AK59)</f>
        <v>50</v>
      </c>
      <c r="AX59">
        <f t="shared" si="0"/>
      </c>
      <c r="AY59" t="s">
        <v>291</v>
      </c>
    </row>
    <row r="60" spans="1:51" ht="13.5">
      <c r="A60" s="4">
        <v>409</v>
      </c>
      <c r="B60" s="5" t="s">
        <v>1046</v>
      </c>
      <c r="C60" s="5" t="s">
        <v>1046</v>
      </c>
      <c r="D60" s="6" t="s">
        <v>1636</v>
      </c>
      <c r="E60" s="5">
        <v>0</v>
      </c>
      <c r="F60" s="5">
        <v>0</v>
      </c>
      <c r="G60" s="5">
        <v>1</v>
      </c>
      <c r="H60" s="7" t="s">
        <v>1637</v>
      </c>
      <c r="I60" s="8"/>
      <c r="J60" s="8" t="s">
        <v>1353</v>
      </c>
      <c r="K60" s="8"/>
      <c r="L60" s="8"/>
      <c r="M60" s="8"/>
      <c r="N60" s="8"/>
      <c r="O60" s="8"/>
      <c r="P60" s="8" t="s">
        <v>1360</v>
      </c>
      <c r="Q60" s="8"/>
      <c r="R60" s="8"/>
      <c r="S60" s="8" t="s">
        <v>293</v>
      </c>
      <c r="T60" s="8"/>
      <c r="U60" s="8"/>
      <c r="V60" s="8"/>
      <c r="W60" s="8"/>
      <c r="X60" s="8"/>
      <c r="Y60" s="8"/>
      <c r="Z60" s="8"/>
      <c r="AA60" s="8"/>
      <c r="AB60" s="8" t="s">
        <v>1362</v>
      </c>
      <c r="AC60" s="8"/>
      <c r="AD60" s="8"/>
      <c r="AE60" s="8"/>
      <c r="AF60" s="8"/>
      <c r="AG60" s="8"/>
      <c r="AH60" s="8"/>
      <c r="AI60" s="9"/>
      <c r="AJ60" s="236" t="s">
        <v>592</v>
      </c>
      <c r="AK60" s="237">
        <v>50</v>
      </c>
      <c r="AL60" s="238" t="s">
        <v>1599</v>
      </c>
      <c r="AM60" s="233" t="s">
        <v>1109</v>
      </c>
      <c r="AN60" s="236"/>
      <c r="AO60" s="239" t="s">
        <v>1051</v>
      </c>
      <c r="AP60" s="223" t="str">
        <f t="shared" si="9"/>
        <v>( 実態調査 )</v>
      </c>
      <c r="AQ60" t="str">
        <f t="shared" si="10"/>
        <v> （準拠する試案連番：この欄は入力不要です）</v>
      </c>
      <c r="AR60" t="str">
        <f t="shared" si="11"/>
        <v> （準拠する試案連番：この欄は入力不要です）</v>
      </c>
      <c r="AS60">
        <f t="shared" si="12"/>
        <v>50</v>
      </c>
      <c r="AX60">
        <f t="shared" si="0"/>
      </c>
      <c r="AY60" t="s">
        <v>291</v>
      </c>
    </row>
    <row r="61" spans="1:51" ht="13.5">
      <c r="A61" s="4">
        <v>421</v>
      </c>
      <c r="B61" s="5" t="s">
        <v>1046</v>
      </c>
      <c r="C61" s="5" t="s">
        <v>1046</v>
      </c>
      <c r="D61" s="6" t="s">
        <v>1792</v>
      </c>
      <c r="E61" s="5">
        <v>0</v>
      </c>
      <c r="F61" s="5">
        <v>0</v>
      </c>
      <c r="G61" s="5">
        <v>1</v>
      </c>
      <c r="H61" s="7" t="s">
        <v>1793</v>
      </c>
      <c r="I61" s="8"/>
      <c r="J61" s="8" t="s">
        <v>1353</v>
      </c>
      <c r="K61" s="8" t="s">
        <v>1794</v>
      </c>
      <c r="L61" s="8" t="s">
        <v>1794</v>
      </c>
      <c r="M61" s="8"/>
      <c r="N61" s="8"/>
      <c r="O61" s="8"/>
      <c r="P61" s="8" t="s">
        <v>1795</v>
      </c>
      <c r="Q61" s="8"/>
      <c r="R61" s="8"/>
      <c r="S61" s="8"/>
      <c r="T61" s="8"/>
      <c r="U61" s="8"/>
      <c r="V61" s="8"/>
      <c r="W61" s="8"/>
      <c r="X61" s="8" t="s">
        <v>1044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9" t="s">
        <v>1796</v>
      </c>
      <c r="AJ61" s="236" t="s">
        <v>95</v>
      </c>
      <c r="AK61" s="237" t="s">
        <v>510</v>
      </c>
      <c r="AL61" s="238" t="s">
        <v>278</v>
      </c>
      <c r="AM61" s="233" t="s">
        <v>98</v>
      </c>
      <c r="AN61" s="236"/>
      <c r="AO61" s="239" t="s">
        <v>1351</v>
      </c>
      <c r="AP61" s="223" t="str">
        <f t="shared" si="9"/>
        <v>( 類推 )</v>
      </c>
      <c r="AQ61" t="str">
        <f t="shared" si="10"/>
        <v> （準拠する試案連番：準拠する連番があれば試案№を、なければ0をご入力下さい）</v>
      </c>
      <c r="AR61">
        <f t="shared" si="11"/>
      </c>
      <c r="AS61">
        <f t="shared" si="12"/>
        <v>0</v>
      </c>
      <c r="AX61">
        <f t="shared" si="0"/>
      </c>
      <c r="AY61" t="s">
        <v>97</v>
      </c>
    </row>
    <row r="62" spans="1:51" ht="13.5">
      <c r="A62" s="4">
        <v>423</v>
      </c>
      <c r="B62" s="5" t="s">
        <v>1046</v>
      </c>
      <c r="C62" s="5" t="s">
        <v>1046</v>
      </c>
      <c r="D62" s="6" t="s">
        <v>1784</v>
      </c>
      <c r="E62" s="5">
        <v>0</v>
      </c>
      <c r="F62" s="5">
        <v>0</v>
      </c>
      <c r="G62" s="5">
        <v>1</v>
      </c>
      <c r="H62" s="7" t="s">
        <v>1785</v>
      </c>
      <c r="I62" s="8"/>
      <c r="J62" s="8" t="s">
        <v>1353</v>
      </c>
      <c r="K62" s="8" t="s">
        <v>1794</v>
      </c>
      <c r="L62" s="8" t="s">
        <v>1794</v>
      </c>
      <c r="M62" s="8"/>
      <c r="N62" s="8"/>
      <c r="O62" s="8"/>
      <c r="P62" s="8" t="s">
        <v>1782</v>
      </c>
      <c r="Q62" s="8"/>
      <c r="R62" s="8" t="s">
        <v>176</v>
      </c>
      <c r="S62" s="8"/>
      <c r="T62" s="8"/>
      <c r="U62" s="8"/>
      <c r="V62" s="8"/>
      <c r="W62" s="8"/>
      <c r="X62" s="8" t="s">
        <v>1044</v>
      </c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9"/>
      <c r="AJ62" s="236" t="s">
        <v>95</v>
      </c>
      <c r="AK62" s="237" t="s">
        <v>510</v>
      </c>
      <c r="AL62" s="238" t="s">
        <v>278</v>
      </c>
      <c r="AM62" s="233" t="s">
        <v>98</v>
      </c>
      <c r="AN62" s="236"/>
      <c r="AO62" s="239" t="s">
        <v>1351</v>
      </c>
      <c r="AP62" s="223" t="str">
        <f t="shared" si="9"/>
        <v>( 類推 )</v>
      </c>
      <c r="AQ62" t="str">
        <f t="shared" si="10"/>
        <v> （準拠する試案連番：準拠する連番があれば試案№を、なければ0をご入力下さい）</v>
      </c>
      <c r="AR62">
        <f t="shared" si="11"/>
      </c>
      <c r="AS62">
        <f t="shared" si="12"/>
        <v>0</v>
      </c>
      <c r="AX62">
        <f t="shared" si="0"/>
      </c>
      <c r="AY62" t="s">
        <v>97</v>
      </c>
    </row>
    <row r="63" spans="1:51" ht="13.5">
      <c r="A63" s="4">
        <v>430</v>
      </c>
      <c r="B63" s="5" t="s">
        <v>1046</v>
      </c>
      <c r="C63" s="5" t="s">
        <v>1046</v>
      </c>
      <c r="D63" s="6" t="s">
        <v>1786</v>
      </c>
      <c r="E63" s="5">
        <v>0</v>
      </c>
      <c r="F63" s="5">
        <v>0</v>
      </c>
      <c r="G63" s="5">
        <v>1</v>
      </c>
      <c r="H63" s="7" t="s">
        <v>1787</v>
      </c>
      <c r="I63" s="8"/>
      <c r="J63" s="8" t="s">
        <v>1353</v>
      </c>
      <c r="K63" s="8" t="s">
        <v>1788</v>
      </c>
      <c r="L63" s="8" t="s">
        <v>1788</v>
      </c>
      <c r="M63" s="8"/>
      <c r="N63" s="8"/>
      <c r="O63" s="8"/>
      <c r="P63" s="8" t="s">
        <v>34</v>
      </c>
      <c r="Q63" s="8"/>
      <c r="R63" s="8"/>
      <c r="S63" s="8"/>
      <c r="T63" s="8"/>
      <c r="U63" s="8"/>
      <c r="V63" s="8"/>
      <c r="W63" s="8"/>
      <c r="X63" s="8" t="s">
        <v>1044</v>
      </c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9" t="s">
        <v>1789</v>
      </c>
      <c r="AJ63" s="236" t="s">
        <v>95</v>
      </c>
      <c r="AK63" s="237" t="s">
        <v>510</v>
      </c>
      <c r="AL63" s="238" t="s">
        <v>278</v>
      </c>
      <c r="AM63" s="233" t="s">
        <v>98</v>
      </c>
      <c r="AN63" s="236"/>
      <c r="AO63" s="239" t="s">
        <v>1351</v>
      </c>
      <c r="AP63" s="223" t="str">
        <f t="shared" si="9"/>
        <v>( 類推 )</v>
      </c>
      <c r="AQ63" t="str">
        <f t="shared" si="10"/>
        <v> （準拠する試案連番：準拠する連番があれば試案№を、なければ0をご入力下さい）</v>
      </c>
      <c r="AR63">
        <f t="shared" si="11"/>
      </c>
      <c r="AS63">
        <f t="shared" si="12"/>
        <v>0</v>
      </c>
      <c r="AX63">
        <f t="shared" si="0"/>
      </c>
      <c r="AY63" t="s">
        <v>97</v>
      </c>
    </row>
    <row r="64" spans="1:51" ht="13.5">
      <c r="A64" s="4">
        <v>440</v>
      </c>
      <c r="B64" s="5" t="s">
        <v>1046</v>
      </c>
      <c r="C64" s="5" t="s">
        <v>1046</v>
      </c>
      <c r="D64" s="6" t="s">
        <v>1790</v>
      </c>
      <c r="E64" s="5">
        <v>0</v>
      </c>
      <c r="F64" s="5">
        <v>0</v>
      </c>
      <c r="G64" s="5">
        <v>1</v>
      </c>
      <c r="H64" s="7" t="s">
        <v>1791</v>
      </c>
      <c r="I64" s="8"/>
      <c r="J64" s="8" t="s">
        <v>1353</v>
      </c>
      <c r="K64" s="8" t="s">
        <v>1788</v>
      </c>
      <c r="L64" s="8" t="s">
        <v>1788</v>
      </c>
      <c r="M64" s="8"/>
      <c r="N64" s="8"/>
      <c r="O64" s="8"/>
      <c r="P64" s="8" t="s">
        <v>34</v>
      </c>
      <c r="Q64" s="8"/>
      <c r="R64" s="8"/>
      <c r="S64" s="8"/>
      <c r="T64" s="8"/>
      <c r="U64" s="8"/>
      <c r="V64" s="8"/>
      <c r="W64" s="8"/>
      <c r="X64" s="8" t="s">
        <v>1044</v>
      </c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9" t="s">
        <v>1789</v>
      </c>
      <c r="AJ64" s="236" t="s">
        <v>95</v>
      </c>
      <c r="AK64" s="237" t="s">
        <v>510</v>
      </c>
      <c r="AL64" s="238" t="s">
        <v>278</v>
      </c>
      <c r="AM64" s="233" t="s">
        <v>98</v>
      </c>
      <c r="AN64" s="236"/>
      <c r="AO64" s="239" t="s">
        <v>1351</v>
      </c>
      <c r="AP64" s="223" t="str">
        <f t="shared" si="9"/>
        <v>( 類推 )</v>
      </c>
      <c r="AQ64" t="str">
        <f t="shared" si="10"/>
        <v> （準拠する試案連番：準拠する連番があれば試案№を、なければ0をご入力下さい）</v>
      </c>
      <c r="AR64">
        <f t="shared" si="11"/>
      </c>
      <c r="AS64">
        <f t="shared" si="12"/>
        <v>0</v>
      </c>
      <c r="AX64">
        <f t="shared" si="0"/>
      </c>
      <c r="AY64" t="s">
        <v>97</v>
      </c>
    </row>
    <row r="65" spans="1:51" ht="13.5">
      <c r="A65" s="4">
        <v>453</v>
      </c>
      <c r="B65" s="5" t="s">
        <v>1046</v>
      </c>
      <c r="C65" s="5" t="s">
        <v>1046</v>
      </c>
      <c r="D65" s="6" t="s">
        <v>287</v>
      </c>
      <c r="E65" s="5">
        <v>0</v>
      </c>
      <c r="F65" s="5">
        <v>0</v>
      </c>
      <c r="G65" s="5">
        <v>1</v>
      </c>
      <c r="H65" s="7" t="s">
        <v>288</v>
      </c>
      <c r="I65" s="8"/>
      <c r="J65" s="8" t="s">
        <v>1353</v>
      </c>
      <c r="K65" s="8" t="s">
        <v>289</v>
      </c>
      <c r="L65" s="8"/>
      <c r="M65" s="8"/>
      <c r="N65" s="8"/>
      <c r="O65" s="8"/>
      <c r="P65" s="8" t="s">
        <v>34</v>
      </c>
      <c r="Q65" s="8"/>
      <c r="R65" s="8"/>
      <c r="S65" s="8"/>
      <c r="T65" s="8"/>
      <c r="U65" s="8"/>
      <c r="V65" s="8"/>
      <c r="W65" s="8"/>
      <c r="X65" s="8" t="s">
        <v>1044</v>
      </c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9" t="s">
        <v>290</v>
      </c>
      <c r="AJ65" s="236" t="s">
        <v>95</v>
      </c>
      <c r="AK65" s="237" t="s">
        <v>510</v>
      </c>
      <c r="AL65" s="238" t="s">
        <v>278</v>
      </c>
      <c r="AM65" s="233" t="s">
        <v>98</v>
      </c>
      <c r="AN65" s="236"/>
      <c r="AO65" s="239" t="s">
        <v>1351</v>
      </c>
      <c r="AP65" s="223" t="str">
        <f>"( "&amp;AJ65&amp;" )"</f>
        <v>( 類推 )</v>
      </c>
      <c r="AQ65" t="str">
        <f>IF(AL65="準拠する試案№をご入力下さい",""," （準拠する試案連番："&amp;AL65&amp;"）")</f>
        <v> （準拠する試案連番：準拠する連番があれば試案№を、なければ0をご入力下さい）</v>
      </c>
      <c r="AR65">
        <f>IF(OR(AL65="準拠する連番があれば試案№を、なければ0をご入力下さい",AL65=0),""," （準拠する試案連番："&amp;AL65&amp;"）")</f>
      </c>
      <c r="AS65">
        <f>IF(OR(AK65="この欄は入力不要です",AK65="調査していれば件数、調査していなければ0をご入力下さい",AK65=0),0,AK65)</f>
        <v>0</v>
      </c>
      <c r="AX65">
        <f t="shared" si="0"/>
      </c>
      <c r="AY65" t="s">
        <v>97</v>
      </c>
    </row>
    <row r="66" spans="1:51" ht="13.5">
      <c r="A66" s="4">
        <v>466</v>
      </c>
      <c r="B66" s="5" t="s">
        <v>1046</v>
      </c>
      <c r="C66" s="5" t="s">
        <v>1046</v>
      </c>
      <c r="D66" s="6" t="s">
        <v>1101</v>
      </c>
      <c r="E66" s="5">
        <v>0</v>
      </c>
      <c r="F66" s="5">
        <v>0</v>
      </c>
      <c r="G66" s="5">
        <v>1</v>
      </c>
      <c r="H66" s="7" t="s">
        <v>1102</v>
      </c>
      <c r="I66" s="8"/>
      <c r="J66" s="8" t="s">
        <v>1353</v>
      </c>
      <c r="K66" s="8" t="s">
        <v>289</v>
      </c>
      <c r="L66" s="8"/>
      <c r="M66" s="8"/>
      <c r="N66" s="8"/>
      <c r="O66" s="8"/>
      <c r="P66" s="8" t="s">
        <v>34</v>
      </c>
      <c r="Q66" s="8"/>
      <c r="R66" s="8"/>
      <c r="S66" s="8"/>
      <c r="T66" s="8"/>
      <c r="U66" s="8"/>
      <c r="V66" s="8"/>
      <c r="W66" s="8"/>
      <c r="X66" s="8" t="s">
        <v>1044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9" t="s">
        <v>290</v>
      </c>
      <c r="AJ66" s="236" t="s">
        <v>95</v>
      </c>
      <c r="AK66" s="237" t="s">
        <v>510</v>
      </c>
      <c r="AL66" s="238" t="s">
        <v>278</v>
      </c>
      <c r="AM66" s="233" t="s">
        <v>98</v>
      </c>
      <c r="AN66" s="236"/>
      <c r="AO66" s="239" t="s">
        <v>1351</v>
      </c>
      <c r="AP66" s="223" t="str">
        <f>"( "&amp;AJ66&amp;" )"</f>
        <v>( 類推 )</v>
      </c>
      <c r="AQ66" t="str">
        <f>IF(AL66="準拠する試案№をご入力下さい",""," （準拠する試案連番："&amp;AL66&amp;"）")</f>
        <v> （準拠する試案連番：準拠する連番があれば試案№を、なければ0をご入力下さい）</v>
      </c>
      <c r="AR66">
        <f>IF(OR(AL66="準拠する連番があれば試案№を、なければ0をご入力下さい",AL66=0),""," （準拠する試案連番："&amp;AL66&amp;"）")</f>
      </c>
      <c r="AS66">
        <f>IF(OR(AK66="この欄は入力不要です",AK66="調査していれば件数、調査していなければ0をご入力下さい",AK66=0),0,AK66)</f>
        <v>0</v>
      </c>
      <c r="AX66">
        <f t="shared" si="0"/>
      </c>
      <c r="AY66" t="s">
        <v>97</v>
      </c>
    </row>
    <row r="67" spans="1:51" ht="13.5">
      <c r="A67" s="4">
        <v>483</v>
      </c>
      <c r="B67" s="5" t="s">
        <v>1046</v>
      </c>
      <c r="C67" s="5" t="s">
        <v>1046</v>
      </c>
      <c r="D67" s="6" t="s">
        <v>678</v>
      </c>
      <c r="E67" s="5">
        <v>0</v>
      </c>
      <c r="F67" s="5">
        <v>0</v>
      </c>
      <c r="G67" s="5">
        <v>1</v>
      </c>
      <c r="H67" s="7" t="s">
        <v>679</v>
      </c>
      <c r="I67" s="8"/>
      <c r="J67" s="8" t="s">
        <v>1353</v>
      </c>
      <c r="K67" s="8" t="s">
        <v>680</v>
      </c>
      <c r="L67" s="8"/>
      <c r="M67" s="8"/>
      <c r="N67" s="8"/>
      <c r="O67" s="8"/>
      <c r="P67" s="8" t="s">
        <v>34</v>
      </c>
      <c r="Q67" s="8"/>
      <c r="R67" s="8"/>
      <c r="S67" s="8"/>
      <c r="T67" s="8"/>
      <c r="U67" s="8"/>
      <c r="V67" s="8"/>
      <c r="W67" s="8"/>
      <c r="X67" s="8" t="s">
        <v>1044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9" t="s">
        <v>681</v>
      </c>
      <c r="AJ67" s="236" t="s">
        <v>95</v>
      </c>
      <c r="AK67" s="237" t="s">
        <v>510</v>
      </c>
      <c r="AL67" s="238" t="s">
        <v>278</v>
      </c>
      <c r="AM67" s="233" t="s">
        <v>98</v>
      </c>
      <c r="AN67" s="236"/>
      <c r="AO67" s="239" t="s">
        <v>1351</v>
      </c>
      <c r="AP67" s="223" t="str">
        <f>"( "&amp;AJ67&amp;" )"</f>
        <v>( 類推 )</v>
      </c>
      <c r="AQ67" t="str">
        <f>IF(AL67="準拠する試案№をご入力下さい",""," （準拠する試案連番："&amp;AL67&amp;"）")</f>
        <v> （準拠する試案連番：準拠する連番があれば試案№を、なければ0をご入力下さい）</v>
      </c>
      <c r="AR67">
        <f>IF(OR(AL67="準拠する連番があれば試案№を、なければ0をご入力下さい",AL67=0),""," （準拠する試案連番："&amp;AL67&amp;"）")</f>
      </c>
      <c r="AS67">
        <f>IF(OR(AK67="この欄は入力不要です",AK67="調査していれば件数、調査していなければ0をご入力下さい",AK67=0),0,AK67)</f>
        <v>0</v>
      </c>
      <c r="AX67">
        <f aca="true" t="shared" si="13" ref="AX67:AX130">IF(OR(A67=A66,A67=A68),1,"")</f>
      </c>
      <c r="AY67" t="s">
        <v>97</v>
      </c>
    </row>
    <row r="68" spans="1:51" ht="13.5">
      <c r="A68" s="4">
        <v>505</v>
      </c>
      <c r="B68" s="5" t="s">
        <v>1046</v>
      </c>
      <c r="C68" s="5" t="s">
        <v>1046</v>
      </c>
      <c r="D68" s="6" t="s">
        <v>1159</v>
      </c>
      <c r="E68" s="5">
        <v>0</v>
      </c>
      <c r="F68" s="5">
        <v>0</v>
      </c>
      <c r="G68" s="5">
        <v>1</v>
      </c>
      <c r="H68" s="7" t="s">
        <v>1160</v>
      </c>
      <c r="I68" s="8"/>
      <c r="J68" s="8" t="s">
        <v>1353</v>
      </c>
      <c r="K68" s="8" t="s">
        <v>680</v>
      </c>
      <c r="L68" s="8"/>
      <c r="M68" s="8"/>
      <c r="N68" s="8"/>
      <c r="O68" s="8"/>
      <c r="P68" s="8" t="s">
        <v>34</v>
      </c>
      <c r="Q68" s="8"/>
      <c r="R68" s="8"/>
      <c r="S68" s="8"/>
      <c r="T68" s="8"/>
      <c r="U68" s="8"/>
      <c r="V68" s="8"/>
      <c r="W68" s="8"/>
      <c r="X68" s="8" t="s">
        <v>1044</v>
      </c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9" t="s">
        <v>681</v>
      </c>
      <c r="AJ68" s="236" t="s">
        <v>95</v>
      </c>
      <c r="AK68" s="237" t="s">
        <v>510</v>
      </c>
      <c r="AL68" s="238" t="s">
        <v>278</v>
      </c>
      <c r="AM68" s="233" t="s">
        <v>98</v>
      </c>
      <c r="AN68" s="236"/>
      <c r="AO68" s="239" t="s">
        <v>1351</v>
      </c>
      <c r="AP68" s="223" t="str">
        <f>"( "&amp;AJ68&amp;" )"</f>
        <v>( 類推 )</v>
      </c>
      <c r="AQ68" t="str">
        <f>IF(AL68="準拠する試案№をご入力下さい",""," （準拠する試案連番："&amp;AL68&amp;"）")</f>
        <v> （準拠する試案連番：準拠する連番があれば試案№を、なければ0をご入力下さい）</v>
      </c>
      <c r="AR68">
        <f>IF(OR(AL68="準拠する連番があれば試案№を、なければ0をご入力下さい",AL68=0),""," （準拠する試案連番："&amp;AL68&amp;"）")</f>
      </c>
      <c r="AS68">
        <f>IF(OR(AK68="この欄は入力不要です",AK68="調査していれば件数、調査していなければ0をご入力下さい",AK68=0),0,AK68)</f>
        <v>0</v>
      </c>
      <c r="AX68">
        <f t="shared" si="13"/>
      </c>
      <c r="AY68" t="s">
        <v>97</v>
      </c>
    </row>
    <row r="69" spans="1:51" ht="13.5">
      <c r="A69" s="4">
        <v>534</v>
      </c>
      <c r="B69" s="5" t="s">
        <v>1046</v>
      </c>
      <c r="C69" s="5" t="s">
        <v>1046</v>
      </c>
      <c r="D69" s="6" t="s">
        <v>0</v>
      </c>
      <c r="E69" s="5">
        <v>0</v>
      </c>
      <c r="F69" s="5">
        <v>0</v>
      </c>
      <c r="G69" s="5">
        <v>1</v>
      </c>
      <c r="H69" s="7" t="s">
        <v>1</v>
      </c>
      <c r="I69" s="8"/>
      <c r="J69" s="8" t="s">
        <v>1353</v>
      </c>
      <c r="K69" s="8" t="s">
        <v>1788</v>
      </c>
      <c r="L69" s="8"/>
      <c r="M69" s="8"/>
      <c r="N69" s="8"/>
      <c r="O69" s="8"/>
      <c r="P69" s="8" t="s">
        <v>647</v>
      </c>
      <c r="Q69" s="8"/>
      <c r="R69" s="8"/>
      <c r="S69" s="8"/>
      <c r="T69" s="8"/>
      <c r="U69" s="8"/>
      <c r="V69" s="8"/>
      <c r="W69" s="8"/>
      <c r="X69" s="8" t="s">
        <v>1044</v>
      </c>
      <c r="Y69" s="8"/>
      <c r="Z69" s="8"/>
      <c r="AA69" s="8"/>
      <c r="AB69" s="8" t="s">
        <v>2</v>
      </c>
      <c r="AC69" s="8"/>
      <c r="AD69" s="8"/>
      <c r="AE69" s="8"/>
      <c r="AF69" s="8"/>
      <c r="AG69" s="8"/>
      <c r="AH69" s="8"/>
      <c r="AI69" s="9" t="s">
        <v>3</v>
      </c>
      <c r="AJ69" s="236" t="s">
        <v>96</v>
      </c>
      <c r="AK69" s="237">
        <v>50</v>
      </c>
      <c r="AL69" s="238">
        <v>50</v>
      </c>
      <c r="AM69" s="233" t="s">
        <v>98</v>
      </c>
      <c r="AN69" s="236"/>
      <c r="AO69" s="239" t="s">
        <v>1351</v>
      </c>
      <c r="AP69" s="223" t="str">
        <f aca="true" t="shared" si="14" ref="AP69:AP77">"( "&amp;AJ69&amp;" )"</f>
        <v>( 実態調査 )</v>
      </c>
      <c r="AQ69" t="str">
        <f aca="true" t="shared" si="15" ref="AQ69:AQ77">IF(AL69="準拠する試案№をご入力下さい",""," （準拠する試案連番："&amp;AL69&amp;"）")</f>
        <v> （準拠する試案連番：50）</v>
      </c>
      <c r="AR69" t="str">
        <f aca="true" t="shared" si="16" ref="AR69:AR77">IF(OR(AL69="準拠する連番があれば試案№を、なければ0をご入力下さい",AL69=0),""," （準拠する試案連番："&amp;AL69&amp;"）")</f>
        <v> （準拠する試案連番：50）</v>
      </c>
      <c r="AS69">
        <f aca="true" t="shared" si="17" ref="AS69:AS77">IF(OR(AK69="この欄は入力不要です",AK69="調査していれば件数、調査していなければ0をご入力下さい",AK69=0),0,AK69)</f>
        <v>50</v>
      </c>
      <c r="AX69">
        <f t="shared" si="13"/>
      </c>
      <c r="AY69" t="s">
        <v>97</v>
      </c>
    </row>
    <row r="70" spans="1:51" ht="13.5">
      <c r="A70" s="4">
        <v>538</v>
      </c>
      <c r="B70" s="5" t="s">
        <v>1046</v>
      </c>
      <c r="C70" s="5" t="s">
        <v>1046</v>
      </c>
      <c r="D70" s="6" t="s">
        <v>664</v>
      </c>
      <c r="E70" s="5">
        <v>0</v>
      </c>
      <c r="F70" s="5">
        <v>0</v>
      </c>
      <c r="G70" s="5">
        <v>1</v>
      </c>
      <c r="H70" s="7" t="s">
        <v>665</v>
      </c>
      <c r="I70" s="8"/>
      <c r="J70" s="8" t="s">
        <v>1353</v>
      </c>
      <c r="K70" s="8" t="s">
        <v>289</v>
      </c>
      <c r="L70" s="8"/>
      <c r="M70" s="8"/>
      <c r="N70" s="8"/>
      <c r="O70" s="8"/>
      <c r="P70" s="8" t="s">
        <v>647</v>
      </c>
      <c r="Q70" s="8"/>
      <c r="R70" s="8"/>
      <c r="S70" s="8"/>
      <c r="T70" s="8"/>
      <c r="U70" s="8"/>
      <c r="V70" s="8"/>
      <c r="W70" s="8"/>
      <c r="X70" s="8" t="s">
        <v>1044</v>
      </c>
      <c r="Y70" s="8"/>
      <c r="Z70" s="8"/>
      <c r="AA70" s="8"/>
      <c r="AB70" s="8" t="s">
        <v>2</v>
      </c>
      <c r="AC70" s="8"/>
      <c r="AD70" s="8"/>
      <c r="AE70" s="8"/>
      <c r="AF70" s="8"/>
      <c r="AG70" s="8"/>
      <c r="AH70" s="8"/>
      <c r="AI70" s="9" t="s">
        <v>666</v>
      </c>
      <c r="AJ70" s="236" t="s">
        <v>96</v>
      </c>
      <c r="AK70" s="237">
        <v>50</v>
      </c>
      <c r="AL70" s="238">
        <v>50</v>
      </c>
      <c r="AM70" s="233" t="s">
        <v>98</v>
      </c>
      <c r="AN70" s="236"/>
      <c r="AO70" s="239" t="s">
        <v>1351</v>
      </c>
      <c r="AP70" s="223" t="str">
        <f t="shared" si="14"/>
        <v>( 実態調査 )</v>
      </c>
      <c r="AQ70" t="str">
        <f t="shared" si="15"/>
        <v> （準拠する試案連番：50）</v>
      </c>
      <c r="AR70" t="str">
        <f t="shared" si="16"/>
        <v> （準拠する試案連番：50）</v>
      </c>
      <c r="AS70">
        <f t="shared" si="17"/>
        <v>50</v>
      </c>
      <c r="AX70">
        <f t="shared" si="13"/>
      </c>
      <c r="AY70" t="s">
        <v>97</v>
      </c>
    </row>
    <row r="71" spans="1:51" ht="13.5">
      <c r="A71" s="4">
        <v>541</v>
      </c>
      <c r="B71" s="5" t="s">
        <v>1046</v>
      </c>
      <c r="C71" s="5" t="s">
        <v>1046</v>
      </c>
      <c r="D71" s="6" t="s">
        <v>1194</v>
      </c>
      <c r="E71" s="5">
        <v>0</v>
      </c>
      <c r="F71" s="5">
        <v>0</v>
      </c>
      <c r="G71" s="5">
        <v>1</v>
      </c>
      <c r="H71" s="7" t="s">
        <v>1195</v>
      </c>
      <c r="I71" s="8"/>
      <c r="J71" s="8" t="s">
        <v>1353</v>
      </c>
      <c r="K71" s="8" t="s">
        <v>680</v>
      </c>
      <c r="L71" s="8"/>
      <c r="M71" s="8"/>
      <c r="N71" s="8"/>
      <c r="O71" s="8"/>
      <c r="P71" s="8" t="s">
        <v>647</v>
      </c>
      <c r="Q71" s="8"/>
      <c r="R71" s="8"/>
      <c r="S71" s="8"/>
      <c r="T71" s="8"/>
      <c r="U71" s="8"/>
      <c r="V71" s="8"/>
      <c r="W71" s="8"/>
      <c r="X71" s="8" t="s">
        <v>1044</v>
      </c>
      <c r="Y71" s="8"/>
      <c r="Z71" s="8"/>
      <c r="AA71" s="8"/>
      <c r="AB71" s="8" t="s">
        <v>2</v>
      </c>
      <c r="AC71" s="8"/>
      <c r="AD71" s="8"/>
      <c r="AE71" s="8"/>
      <c r="AF71" s="8"/>
      <c r="AG71" s="8"/>
      <c r="AH71" s="8"/>
      <c r="AI71" s="9" t="s">
        <v>1196</v>
      </c>
      <c r="AJ71" s="236" t="s">
        <v>96</v>
      </c>
      <c r="AK71" s="237">
        <v>50</v>
      </c>
      <c r="AL71" s="238">
        <v>50</v>
      </c>
      <c r="AM71" s="233" t="s">
        <v>98</v>
      </c>
      <c r="AN71" s="236"/>
      <c r="AO71" s="239" t="s">
        <v>1351</v>
      </c>
      <c r="AP71" s="223" t="str">
        <f t="shared" si="14"/>
        <v>( 実態調査 )</v>
      </c>
      <c r="AQ71" t="str">
        <f t="shared" si="15"/>
        <v> （準拠する試案連番：50）</v>
      </c>
      <c r="AR71" t="str">
        <f t="shared" si="16"/>
        <v> （準拠する試案連番：50）</v>
      </c>
      <c r="AS71">
        <f t="shared" si="17"/>
        <v>50</v>
      </c>
      <c r="AX71">
        <f t="shared" si="13"/>
      </c>
      <c r="AY71" t="s">
        <v>97</v>
      </c>
    </row>
    <row r="72" spans="1:51" ht="13.5">
      <c r="A72" s="4">
        <v>553</v>
      </c>
      <c r="B72" s="5" t="s">
        <v>1046</v>
      </c>
      <c r="C72" s="5" t="s">
        <v>1046</v>
      </c>
      <c r="D72" s="6" t="s">
        <v>940</v>
      </c>
      <c r="E72" s="5">
        <v>0</v>
      </c>
      <c r="F72" s="5">
        <v>0</v>
      </c>
      <c r="G72" s="5">
        <v>1</v>
      </c>
      <c r="H72" s="7" t="s">
        <v>941</v>
      </c>
      <c r="I72" s="8"/>
      <c r="J72" s="8" t="s">
        <v>1353</v>
      </c>
      <c r="K72" s="8" t="s">
        <v>1788</v>
      </c>
      <c r="L72" s="8"/>
      <c r="M72" s="8"/>
      <c r="N72" s="8"/>
      <c r="O72" s="8"/>
      <c r="P72" s="8" t="s">
        <v>1043</v>
      </c>
      <c r="Q72" s="8"/>
      <c r="R72" s="8"/>
      <c r="S72" s="8"/>
      <c r="T72" s="8"/>
      <c r="U72" s="8"/>
      <c r="V72" s="8"/>
      <c r="W72" s="8"/>
      <c r="X72" s="8" t="s">
        <v>1044</v>
      </c>
      <c r="Y72" s="8"/>
      <c r="Z72" s="8"/>
      <c r="AA72" s="8"/>
      <c r="AB72" s="8" t="s">
        <v>2</v>
      </c>
      <c r="AC72" s="8"/>
      <c r="AD72" s="8"/>
      <c r="AE72" s="8"/>
      <c r="AF72" s="8"/>
      <c r="AG72" s="8"/>
      <c r="AH72" s="8"/>
      <c r="AI72" s="9" t="s">
        <v>942</v>
      </c>
      <c r="AJ72" s="236" t="s">
        <v>96</v>
      </c>
      <c r="AK72" s="237">
        <v>50</v>
      </c>
      <c r="AL72" s="238">
        <v>50</v>
      </c>
      <c r="AM72" s="233" t="s">
        <v>98</v>
      </c>
      <c r="AN72" s="236"/>
      <c r="AO72" s="239" t="s">
        <v>1351</v>
      </c>
      <c r="AP72" s="223" t="str">
        <f t="shared" si="14"/>
        <v>( 実態調査 )</v>
      </c>
      <c r="AQ72" t="str">
        <f t="shared" si="15"/>
        <v> （準拠する試案連番：50）</v>
      </c>
      <c r="AR72" t="str">
        <f t="shared" si="16"/>
        <v> （準拠する試案連番：50）</v>
      </c>
      <c r="AS72">
        <f t="shared" si="17"/>
        <v>50</v>
      </c>
      <c r="AX72">
        <f t="shared" si="13"/>
      </c>
      <c r="AY72" t="s">
        <v>97</v>
      </c>
    </row>
    <row r="73" spans="1:51" ht="13.5">
      <c r="A73" s="4">
        <v>557</v>
      </c>
      <c r="B73" s="5" t="s">
        <v>1046</v>
      </c>
      <c r="C73" s="5" t="s">
        <v>1046</v>
      </c>
      <c r="D73" s="6" t="s">
        <v>1297</v>
      </c>
      <c r="E73" s="5">
        <v>0</v>
      </c>
      <c r="F73" s="5">
        <v>0</v>
      </c>
      <c r="G73" s="5">
        <v>1</v>
      </c>
      <c r="H73" s="7" t="s">
        <v>1396</v>
      </c>
      <c r="I73" s="8"/>
      <c r="J73" s="8" t="s">
        <v>1353</v>
      </c>
      <c r="K73" s="8" t="s">
        <v>289</v>
      </c>
      <c r="L73" s="8"/>
      <c r="M73" s="8"/>
      <c r="N73" s="8"/>
      <c r="O73" s="8"/>
      <c r="P73" s="8" t="s">
        <v>1043</v>
      </c>
      <c r="Q73" s="8"/>
      <c r="R73" s="8"/>
      <c r="S73" s="8"/>
      <c r="T73" s="8"/>
      <c r="U73" s="8"/>
      <c r="V73" s="8"/>
      <c r="W73" s="8"/>
      <c r="X73" s="8" t="s">
        <v>1044</v>
      </c>
      <c r="Y73" s="8"/>
      <c r="Z73" s="8"/>
      <c r="AA73" s="8"/>
      <c r="AB73" s="8" t="s">
        <v>2</v>
      </c>
      <c r="AC73" s="8"/>
      <c r="AD73" s="8"/>
      <c r="AE73" s="8"/>
      <c r="AF73" s="8"/>
      <c r="AG73" s="8"/>
      <c r="AH73" s="8"/>
      <c r="AI73" s="9" t="s">
        <v>1397</v>
      </c>
      <c r="AJ73" s="236" t="s">
        <v>96</v>
      </c>
      <c r="AK73" s="237">
        <v>50</v>
      </c>
      <c r="AL73" s="238">
        <v>50</v>
      </c>
      <c r="AM73" s="233" t="s">
        <v>98</v>
      </c>
      <c r="AN73" s="236"/>
      <c r="AO73" s="239" t="s">
        <v>1351</v>
      </c>
      <c r="AP73" s="223" t="str">
        <f t="shared" si="14"/>
        <v>( 実態調査 )</v>
      </c>
      <c r="AQ73" t="str">
        <f t="shared" si="15"/>
        <v> （準拠する試案連番：50）</v>
      </c>
      <c r="AR73" t="str">
        <f t="shared" si="16"/>
        <v> （準拠する試案連番：50）</v>
      </c>
      <c r="AS73">
        <f t="shared" si="17"/>
        <v>50</v>
      </c>
      <c r="AX73">
        <f t="shared" si="13"/>
      </c>
      <c r="AY73" t="s">
        <v>97</v>
      </c>
    </row>
    <row r="74" spans="1:51" ht="13.5">
      <c r="A74" s="4">
        <v>560</v>
      </c>
      <c r="B74" s="5" t="s">
        <v>1046</v>
      </c>
      <c r="C74" s="5" t="s">
        <v>1046</v>
      </c>
      <c r="D74" s="6" t="s">
        <v>1398</v>
      </c>
      <c r="E74" s="5">
        <v>0</v>
      </c>
      <c r="F74" s="5">
        <v>0</v>
      </c>
      <c r="G74" s="5">
        <v>1</v>
      </c>
      <c r="H74" s="7" t="s">
        <v>1399</v>
      </c>
      <c r="I74" s="8"/>
      <c r="J74" s="8" t="s">
        <v>1353</v>
      </c>
      <c r="K74" s="8" t="s">
        <v>680</v>
      </c>
      <c r="L74" s="8"/>
      <c r="M74" s="8"/>
      <c r="N74" s="8"/>
      <c r="O74" s="8"/>
      <c r="P74" s="8" t="s">
        <v>1043</v>
      </c>
      <c r="Q74" s="8"/>
      <c r="R74" s="8"/>
      <c r="S74" s="8"/>
      <c r="T74" s="8"/>
      <c r="U74" s="8"/>
      <c r="V74" s="8"/>
      <c r="W74" s="8"/>
      <c r="X74" s="8" t="s">
        <v>1044</v>
      </c>
      <c r="Y74" s="8"/>
      <c r="Z74" s="8"/>
      <c r="AA74" s="8"/>
      <c r="AB74" s="8" t="s">
        <v>2</v>
      </c>
      <c r="AC74" s="8"/>
      <c r="AD74" s="8"/>
      <c r="AE74" s="8"/>
      <c r="AF74" s="8"/>
      <c r="AG74" s="8"/>
      <c r="AH74" s="8"/>
      <c r="AI74" s="9" t="s">
        <v>1400</v>
      </c>
      <c r="AJ74" s="236" t="s">
        <v>96</v>
      </c>
      <c r="AK74" s="237">
        <v>50</v>
      </c>
      <c r="AL74" s="238">
        <v>50</v>
      </c>
      <c r="AM74" s="233" t="s">
        <v>98</v>
      </c>
      <c r="AN74" s="236"/>
      <c r="AO74" s="239" t="s">
        <v>1351</v>
      </c>
      <c r="AP74" s="223" t="str">
        <f t="shared" si="14"/>
        <v>( 実態調査 )</v>
      </c>
      <c r="AQ74" t="str">
        <f t="shared" si="15"/>
        <v> （準拠する試案連番：50）</v>
      </c>
      <c r="AR74" t="str">
        <f t="shared" si="16"/>
        <v> （準拠する試案連番：50）</v>
      </c>
      <c r="AS74">
        <f t="shared" si="17"/>
        <v>50</v>
      </c>
      <c r="AX74">
        <f t="shared" si="13"/>
      </c>
      <c r="AY74" t="s">
        <v>97</v>
      </c>
    </row>
    <row r="75" spans="1:51" ht="13.5">
      <c r="A75" s="4">
        <v>568</v>
      </c>
      <c r="B75" s="5" t="s">
        <v>1046</v>
      </c>
      <c r="C75" s="5" t="s">
        <v>1046</v>
      </c>
      <c r="D75" s="6" t="s">
        <v>279</v>
      </c>
      <c r="E75" s="5">
        <v>0</v>
      </c>
      <c r="F75" s="5">
        <v>0</v>
      </c>
      <c r="G75" s="5">
        <v>1</v>
      </c>
      <c r="H75" s="7" t="s">
        <v>280</v>
      </c>
      <c r="I75" s="8"/>
      <c r="J75" s="8" t="s">
        <v>1353</v>
      </c>
      <c r="K75" s="8" t="s">
        <v>1788</v>
      </c>
      <c r="L75" s="8"/>
      <c r="M75" s="8"/>
      <c r="N75" s="8"/>
      <c r="O75" s="8"/>
      <c r="P75" s="8" t="s">
        <v>1043</v>
      </c>
      <c r="Q75" s="8"/>
      <c r="R75" s="8"/>
      <c r="S75" s="8"/>
      <c r="T75" s="8"/>
      <c r="U75" s="8"/>
      <c r="V75" s="8"/>
      <c r="W75" s="8"/>
      <c r="X75" s="8" t="s">
        <v>1044</v>
      </c>
      <c r="Y75" s="8"/>
      <c r="Z75" s="8"/>
      <c r="AA75" s="8"/>
      <c r="AB75" s="8" t="s">
        <v>2</v>
      </c>
      <c r="AC75" s="8"/>
      <c r="AD75" s="8"/>
      <c r="AE75" s="8" t="s">
        <v>281</v>
      </c>
      <c r="AF75" s="8"/>
      <c r="AG75" s="8"/>
      <c r="AH75" s="8"/>
      <c r="AI75" s="9" t="s">
        <v>282</v>
      </c>
      <c r="AJ75" s="236" t="s">
        <v>96</v>
      </c>
      <c r="AK75" s="237">
        <v>50</v>
      </c>
      <c r="AL75" s="238">
        <v>50</v>
      </c>
      <c r="AM75" s="233" t="s">
        <v>98</v>
      </c>
      <c r="AN75" s="236"/>
      <c r="AO75" s="239" t="s">
        <v>1351</v>
      </c>
      <c r="AP75" s="223" t="str">
        <f t="shared" si="14"/>
        <v>( 実態調査 )</v>
      </c>
      <c r="AQ75" t="str">
        <f t="shared" si="15"/>
        <v> （準拠する試案連番：50）</v>
      </c>
      <c r="AR75" t="str">
        <f t="shared" si="16"/>
        <v> （準拠する試案連番：50）</v>
      </c>
      <c r="AS75">
        <f t="shared" si="17"/>
        <v>50</v>
      </c>
      <c r="AX75">
        <f t="shared" si="13"/>
      </c>
      <c r="AY75" t="s">
        <v>97</v>
      </c>
    </row>
    <row r="76" spans="1:51" ht="13.5">
      <c r="A76" s="4">
        <v>571</v>
      </c>
      <c r="B76" s="5" t="s">
        <v>1046</v>
      </c>
      <c r="C76" s="5" t="s">
        <v>1046</v>
      </c>
      <c r="D76" s="6" t="s">
        <v>283</v>
      </c>
      <c r="E76" s="5">
        <v>0</v>
      </c>
      <c r="F76" s="5">
        <v>0</v>
      </c>
      <c r="G76" s="5">
        <v>1</v>
      </c>
      <c r="H76" s="7" t="s">
        <v>284</v>
      </c>
      <c r="I76" s="8"/>
      <c r="J76" s="8" t="s">
        <v>1353</v>
      </c>
      <c r="K76" s="8" t="s">
        <v>289</v>
      </c>
      <c r="L76" s="8"/>
      <c r="M76" s="8"/>
      <c r="N76" s="8"/>
      <c r="O76" s="8"/>
      <c r="P76" s="8" t="s">
        <v>1043</v>
      </c>
      <c r="Q76" s="8"/>
      <c r="R76" s="8"/>
      <c r="S76" s="8"/>
      <c r="T76" s="8"/>
      <c r="U76" s="8"/>
      <c r="V76" s="8"/>
      <c r="W76" s="8"/>
      <c r="X76" s="8" t="s">
        <v>1044</v>
      </c>
      <c r="Y76" s="8"/>
      <c r="Z76" s="8"/>
      <c r="AA76" s="8"/>
      <c r="AB76" s="8" t="s">
        <v>2</v>
      </c>
      <c r="AC76" s="8"/>
      <c r="AD76" s="8"/>
      <c r="AE76" s="8" t="s">
        <v>281</v>
      </c>
      <c r="AF76" s="8"/>
      <c r="AG76" s="8"/>
      <c r="AH76" s="8"/>
      <c r="AI76" s="9" t="s">
        <v>285</v>
      </c>
      <c r="AJ76" s="236" t="s">
        <v>96</v>
      </c>
      <c r="AK76" s="237">
        <v>50</v>
      </c>
      <c r="AL76" s="238">
        <v>50</v>
      </c>
      <c r="AM76" s="233" t="s">
        <v>98</v>
      </c>
      <c r="AN76" s="236"/>
      <c r="AO76" s="239" t="s">
        <v>1351</v>
      </c>
      <c r="AP76" s="223" t="str">
        <f t="shared" si="14"/>
        <v>( 実態調査 )</v>
      </c>
      <c r="AQ76" t="str">
        <f t="shared" si="15"/>
        <v> （準拠する試案連番：50）</v>
      </c>
      <c r="AR76" t="str">
        <f t="shared" si="16"/>
        <v> （準拠する試案連番：50）</v>
      </c>
      <c r="AS76">
        <f t="shared" si="17"/>
        <v>50</v>
      </c>
      <c r="AX76">
        <f t="shared" si="13"/>
      </c>
      <c r="AY76" t="s">
        <v>97</v>
      </c>
    </row>
    <row r="77" spans="1:51" ht="13.5">
      <c r="A77" s="4">
        <v>574</v>
      </c>
      <c r="B77" s="5" t="s">
        <v>1046</v>
      </c>
      <c r="C77" s="5" t="s">
        <v>1046</v>
      </c>
      <c r="D77" s="6" t="s">
        <v>1037</v>
      </c>
      <c r="E77" s="5">
        <v>0</v>
      </c>
      <c r="F77" s="5">
        <v>0</v>
      </c>
      <c r="G77" s="5">
        <v>1</v>
      </c>
      <c r="H77" s="7" t="s">
        <v>1038</v>
      </c>
      <c r="I77" s="8"/>
      <c r="J77" s="8" t="s">
        <v>1353</v>
      </c>
      <c r="K77" s="8" t="s">
        <v>1401</v>
      </c>
      <c r="L77" s="8"/>
      <c r="M77" s="8"/>
      <c r="N77" s="8"/>
      <c r="O77" s="8"/>
      <c r="P77" s="8" t="s">
        <v>1043</v>
      </c>
      <c r="Q77" s="8"/>
      <c r="R77" s="8"/>
      <c r="S77" s="8"/>
      <c r="T77" s="8"/>
      <c r="U77" s="8"/>
      <c r="V77" s="8"/>
      <c r="W77" s="8"/>
      <c r="X77" s="8" t="s">
        <v>1044</v>
      </c>
      <c r="Y77" s="8"/>
      <c r="Z77" s="8"/>
      <c r="AA77" s="8"/>
      <c r="AB77" s="8" t="s">
        <v>2</v>
      </c>
      <c r="AC77" s="8"/>
      <c r="AD77" s="8"/>
      <c r="AE77" s="8" t="s">
        <v>281</v>
      </c>
      <c r="AF77" s="8"/>
      <c r="AG77" s="8"/>
      <c r="AH77" s="8"/>
      <c r="AI77" s="9" t="s">
        <v>1039</v>
      </c>
      <c r="AJ77" s="236" t="s">
        <v>96</v>
      </c>
      <c r="AK77" s="237">
        <v>50</v>
      </c>
      <c r="AL77" s="238">
        <v>50</v>
      </c>
      <c r="AM77" s="233" t="s">
        <v>98</v>
      </c>
      <c r="AN77" s="236"/>
      <c r="AO77" s="239" t="s">
        <v>1351</v>
      </c>
      <c r="AP77" s="223" t="str">
        <f t="shared" si="14"/>
        <v>( 実態調査 )</v>
      </c>
      <c r="AQ77" t="str">
        <f t="shared" si="15"/>
        <v> （準拠する試案連番：50）</v>
      </c>
      <c r="AR77" t="str">
        <f t="shared" si="16"/>
        <v> （準拠する試案連番：50）</v>
      </c>
      <c r="AS77">
        <f t="shared" si="17"/>
        <v>50</v>
      </c>
      <c r="AX77">
        <f t="shared" si="13"/>
      </c>
      <c r="AY77" t="s">
        <v>97</v>
      </c>
    </row>
    <row r="78" spans="1:51" ht="13.5">
      <c r="A78" s="4">
        <v>579</v>
      </c>
      <c r="B78" s="5" t="s">
        <v>1046</v>
      </c>
      <c r="C78" s="5" t="s">
        <v>1046</v>
      </c>
      <c r="D78" s="6" t="s">
        <v>329</v>
      </c>
      <c r="E78" s="5">
        <v>0</v>
      </c>
      <c r="F78" s="5">
        <v>0</v>
      </c>
      <c r="G78" s="5">
        <v>1</v>
      </c>
      <c r="H78" s="7" t="s">
        <v>330</v>
      </c>
      <c r="I78" s="8"/>
      <c r="J78" s="8" t="s">
        <v>1353</v>
      </c>
      <c r="K78" s="8" t="s">
        <v>305</v>
      </c>
      <c r="L78" s="8"/>
      <c r="M78" s="8"/>
      <c r="N78" s="8"/>
      <c r="O78" s="8"/>
      <c r="P78" s="8" t="s">
        <v>1043</v>
      </c>
      <c r="Q78" s="8"/>
      <c r="R78" s="8"/>
      <c r="S78" s="8"/>
      <c r="T78" s="8"/>
      <c r="U78" s="8"/>
      <c r="V78" s="8"/>
      <c r="W78" s="8"/>
      <c r="X78" s="8" t="s">
        <v>1044</v>
      </c>
      <c r="Y78" s="8"/>
      <c r="Z78" s="8"/>
      <c r="AA78" s="8"/>
      <c r="AB78" s="8" t="s">
        <v>2</v>
      </c>
      <c r="AC78" s="8"/>
      <c r="AD78" s="8"/>
      <c r="AE78" s="8" t="s">
        <v>281</v>
      </c>
      <c r="AF78" s="8"/>
      <c r="AG78" s="8"/>
      <c r="AH78" s="8"/>
      <c r="AI78" s="9" t="s">
        <v>331</v>
      </c>
      <c r="AJ78" s="236" t="s">
        <v>96</v>
      </c>
      <c r="AK78" s="237">
        <v>50</v>
      </c>
      <c r="AL78" s="238">
        <v>50</v>
      </c>
      <c r="AM78" s="233" t="s">
        <v>98</v>
      </c>
      <c r="AN78" s="236"/>
      <c r="AO78" s="239" t="s">
        <v>1351</v>
      </c>
      <c r="AP78" s="223" t="str">
        <f aca="true" t="shared" si="18" ref="AP78:AP88">"( "&amp;AJ78&amp;" )"</f>
        <v>( 実態調査 )</v>
      </c>
      <c r="AQ78" t="str">
        <f aca="true" t="shared" si="19" ref="AQ78:AQ88">IF(AL78="準拠する試案№をご入力下さい",""," （準拠する試案連番："&amp;AL78&amp;"）")</f>
        <v> （準拠する試案連番：50）</v>
      </c>
      <c r="AR78" t="str">
        <f aca="true" t="shared" si="20" ref="AR78:AR88">IF(OR(AL78="準拠する連番があれば試案№を、なければ0をご入力下さい",AL78=0),""," （準拠する試案連番："&amp;AL78&amp;"）")</f>
        <v> （準拠する試案連番：50）</v>
      </c>
      <c r="AS78">
        <f aca="true" t="shared" si="21" ref="AS78:AS88">IF(OR(AK78="この欄は入力不要です",AK78="調査していれば件数、調査していなければ0をご入力下さい",AK78=0),0,AK78)</f>
        <v>50</v>
      </c>
      <c r="AX78">
        <f t="shared" si="13"/>
      </c>
      <c r="AY78" t="s">
        <v>97</v>
      </c>
    </row>
    <row r="79" spans="1:51" ht="13.5">
      <c r="A79" s="4">
        <v>580</v>
      </c>
      <c r="B79" s="5" t="s">
        <v>1046</v>
      </c>
      <c r="C79" s="5" t="s">
        <v>1046</v>
      </c>
      <c r="D79" s="6" t="s">
        <v>332</v>
      </c>
      <c r="E79" s="5">
        <v>0</v>
      </c>
      <c r="F79" s="5">
        <v>0</v>
      </c>
      <c r="G79" s="5">
        <v>1</v>
      </c>
      <c r="H79" s="7" t="s">
        <v>277</v>
      </c>
      <c r="I79" s="8"/>
      <c r="J79" s="8" t="s">
        <v>1353</v>
      </c>
      <c r="K79" s="8" t="s">
        <v>1788</v>
      </c>
      <c r="L79" s="8"/>
      <c r="M79" s="8"/>
      <c r="N79" s="8"/>
      <c r="O79" s="8"/>
      <c r="P79" s="8" t="s">
        <v>1043</v>
      </c>
      <c r="Q79" s="8"/>
      <c r="R79" s="8"/>
      <c r="S79" s="8"/>
      <c r="T79" s="8"/>
      <c r="U79" s="8"/>
      <c r="V79" s="8"/>
      <c r="W79" s="8"/>
      <c r="X79" s="8" t="s">
        <v>1044</v>
      </c>
      <c r="Y79" s="8"/>
      <c r="Z79" s="8"/>
      <c r="AA79" s="8"/>
      <c r="AB79" s="8" t="s">
        <v>2</v>
      </c>
      <c r="AC79" s="8"/>
      <c r="AD79" s="8"/>
      <c r="AE79" s="8"/>
      <c r="AF79" s="8"/>
      <c r="AG79" s="8"/>
      <c r="AH79" s="8"/>
      <c r="AI79" s="9" t="s">
        <v>282</v>
      </c>
      <c r="AJ79" s="236" t="s">
        <v>96</v>
      </c>
      <c r="AK79" s="237">
        <v>50</v>
      </c>
      <c r="AL79" s="238">
        <v>50</v>
      </c>
      <c r="AM79" s="233" t="s">
        <v>98</v>
      </c>
      <c r="AN79" s="236"/>
      <c r="AO79" s="239" t="s">
        <v>1351</v>
      </c>
      <c r="AP79" s="223" t="str">
        <f t="shared" si="18"/>
        <v>( 実態調査 )</v>
      </c>
      <c r="AQ79" t="str">
        <f t="shared" si="19"/>
        <v> （準拠する試案連番：50）</v>
      </c>
      <c r="AR79" t="str">
        <f t="shared" si="20"/>
        <v> （準拠する試案連番：50）</v>
      </c>
      <c r="AS79">
        <f t="shared" si="21"/>
        <v>50</v>
      </c>
      <c r="AX79">
        <f t="shared" si="13"/>
      </c>
      <c r="AY79" t="s">
        <v>97</v>
      </c>
    </row>
    <row r="80" spans="1:51" ht="13.5">
      <c r="A80" s="4">
        <v>590</v>
      </c>
      <c r="B80" s="5" t="s">
        <v>1046</v>
      </c>
      <c r="C80" s="5" t="s">
        <v>1046</v>
      </c>
      <c r="D80" s="6" t="s">
        <v>103</v>
      </c>
      <c r="E80" s="5">
        <v>0</v>
      </c>
      <c r="F80" s="5">
        <v>0</v>
      </c>
      <c r="G80" s="5">
        <v>1</v>
      </c>
      <c r="H80" s="7" t="s">
        <v>104</v>
      </c>
      <c r="I80" s="8"/>
      <c r="J80" s="8" t="s">
        <v>1353</v>
      </c>
      <c r="K80" s="8" t="s">
        <v>105</v>
      </c>
      <c r="L80" s="8"/>
      <c r="M80" s="8"/>
      <c r="N80" s="8"/>
      <c r="O80" s="8"/>
      <c r="P80" s="8" t="s">
        <v>1043</v>
      </c>
      <c r="Q80" s="8"/>
      <c r="R80" s="8"/>
      <c r="S80" s="8"/>
      <c r="T80" s="8"/>
      <c r="U80" s="8"/>
      <c r="V80" s="8"/>
      <c r="W80" s="8"/>
      <c r="X80" s="8" t="s">
        <v>1044</v>
      </c>
      <c r="Y80" s="8"/>
      <c r="Z80" s="8"/>
      <c r="AA80" s="8"/>
      <c r="AB80" s="8" t="s">
        <v>2</v>
      </c>
      <c r="AC80" s="8"/>
      <c r="AD80" s="8"/>
      <c r="AE80" s="8"/>
      <c r="AF80" s="8"/>
      <c r="AG80" s="8"/>
      <c r="AH80" s="8"/>
      <c r="AI80" s="9" t="s">
        <v>285</v>
      </c>
      <c r="AJ80" s="236" t="s">
        <v>96</v>
      </c>
      <c r="AK80" s="237">
        <v>50</v>
      </c>
      <c r="AL80" s="238">
        <v>50</v>
      </c>
      <c r="AM80" s="233" t="s">
        <v>98</v>
      </c>
      <c r="AN80" s="236"/>
      <c r="AO80" s="239" t="s">
        <v>1351</v>
      </c>
      <c r="AP80" s="223" t="str">
        <f t="shared" si="18"/>
        <v>( 実態調査 )</v>
      </c>
      <c r="AQ80" t="str">
        <f t="shared" si="19"/>
        <v> （準拠する試案連番：50）</v>
      </c>
      <c r="AR80" t="str">
        <f t="shared" si="20"/>
        <v> （準拠する試案連番：50）</v>
      </c>
      <c r="AS80">
        <f t="shared" si="21"/>
        <v>50</v>
      </c>
      <c r="AX80">
        <f t="shared" si="13"/>
      </c>
      <c r="AY80" t="s">
        <v>97</v>
      </c>
    </row>
    <row r="81" spans="1:51" ht="13.5">
      <c r="A81" s="4">
        <v>600</v>
      </c>
      <c r="B81" s="5" t="s">
        <v>1046</v>
      </c>
      <c r="C81" s="5" t="s">
        <v>1046</v>
      </c>
      <c r="D81" s="6" t="s">
        <v>106</v>
      </c>
      <c r="E81" s="5">
        <v>0</v>
      </c>
      <c r="F81" s="5">
        <v>0</v>
      </c>
      <c r="G81" s="5">
        <v>1</v>
      </c>
      <c r="H81" s="7" t="s">
        <v>107</v>
      </c>
      <c r="I81" s="8"/>
      <c r="J81" s="8" t="s">
        <v>1353</v>
      </c>
      <c r="K81" s="8" t="s">
        <v>680</v>
      </c>
      <c r="L81" s="8"/>
      <c r="M81" s="8"/>
      <c r="N81" s="8"/>
      <c r="O81" s="8"/>
      <c r="P81" s="8" t="s">
        <v>1043</v>
      </c>
      <c r="Q81" s="8"/>
      <c r="R81" s="8"/>
      <c r="S81" s="8"/>
      <c r="T81" s="8"/>
      <c r="U81" s="8"/>
      <c r="V81" s="8"/>
      <c r="W81" s="8"/>
      <c r="X81" s="8" t="s">
        <v>1044</v>
      </c>
      <c r="Y81" s="8"/>
      <c r="Z81" s="8"/>
      <c r="AA81" s="8"/>
      <c r="AB81" s="8" t="s">
        <v>2</v>
      </c>
      <c r="AC81" s="8"/>
      <c r="AD81" s="8"/>
      <c r="AE81" s="8"/>
      <c r="AF81" s="8"/>
      <c r="AG81" s="8"/>
      <c r="AH81" s="8"/>
      <c r="AI81" s="9" t="s">
        <v>1039</v>
      </c>
      <c r="AJ81" s="236" t="s">
        <v>96</v>
      </c>
      <c r="AK81" s="237">
        <v>50</v>
      </c>
      <c r="AL81" s="238">
        <v>50</v>
      </c>
      <c r="AM81" s="233" t="s">
        <v>98</v>
      </c>
      <c r="AN81" s="236"/>
      <c r="AO81" s="239" t="s">
        <v>1351</v>
      </c>
      <c r="AP81" s="223" t="str">
        <f t="shared" si="18"/>
        <v>( 実態調査 )</v>
      </c>
      <c r="AQ81" t="str">
        <f t="shared" si="19"/>
        <v> （準拠する試案連番：50）</v>
      </c>
      <c r="AR81" t="str">
        <f t="shared" si="20"/>
        <v> （準拠する試案連番：50）</v>
      </c>
      <c r="AS81">
        <f t="shared" si="21"/>
        <v>50</v>
      </c>
      <c r="AX81">
        <f t="shared" si="13"/>
      </c>
      <c r="AY81" t="s">
        <v>97</v>
      </c>
    </row>
    <row r="82" spans="1:51" ht="13.5">
      <c r="A82" s="4">
        <v>622</v>
      </c>
      <c r="B82" s="5" t="s">
        <v>108</v>
      </c>
      <c r="C82" s="5" t="s">
        <v>1046</v>
      </c>
      <c r="D82" s="6" t="s">
        <v>109</v>
      </c>
      <c r="E82" s="5">
        <v>0</v>
      </c>
      <c r="F82" s="5">
        <v>0</v>
      </c>
      <c r="G82" s="5">
        <v>1</v>
      </c>
      <c r="H82" s="7" t="s">
        <v>110</v>
      </c>
      <c r="I82" s="8" t="s">
        <v>111</v>
      </c>
      <c r="J82" s="8"/>
      <c r="K82" s="8"/>
      <c r="L82" s="8"/>
      <c r="M82" s="8"/>
      <c r="N82" s="8"/>
      <c r="O82" s="8"/>
      <c r="P82" s="8" t="s">
        <v>1043</v>
      </c>
      <c r="Q82" s="8"/>
      <c r="R82" s="8"/>
      <c r="S82" s="8" t="s">
        <v>293</v>
      </c>
      <c r="T82" s="8"/>
      <c r="U82" s="8"/>
      <c r="V82" s="8"/>
      <c r="W82" s="8"/>
      <c r="X82" s="8"/>
      <c r="Y82" s="8"/>
      <c r="Z82" s="8"/>
      <c r="AA82" s="8"/>
      <c r="AB82" s="8" t="s">
        <v>1045</v>
      </c>
      <c r="AC82" s="8"/>
      <c r="AD82" s="8"/>
      <c r="AE82" s="8"/>
      <c r="AF82" s="8"/>
      <c r="AG82" s="8"/>
      <c r="AH82" s="8"/>
      <c r="AI82" s="9"/>
      <c r="AJ82" s="236" t="s">
        <v>96</v>
      </c>
      <c r="AK82" s="237">
        <v>50</v>
      </c>
      <c r="AL82" s="238">
        <v>50</v>
      </c>
      <c r="AM82" s="233" t="s">
        <v>98</v>
      </c>
      <c r="AN82" s="236"/>
      <c r="AO82" s="239" t="s">
        <v>1351</v>
      </c>
      <c r="AP82" s="223" t="str">
        <f t="shared" si="18"/>
        <v>( 実態調査 )</v>
      </c>
      <c r="AQ82" t="str">
        <f t="shared" si="19"/>
        <v> （準拠する試案連番：50）</v>
      </c>
      <c r="AR82" t="str">
        <f t="shared" si="20"/>
        <v> （準拠する試案連番：50）</v>
      </c>
      <c r="AS82">
        <f t="shared" si="21"/>
        <v>50</v>
      </c>
      <c r="AX82">
        <f t="shared" si="13"/>
      </c>
      <c r="AY82" t="s">
        <v>97</v>
      </c>
    </row>
    <row r="83" spans="1:51" ht="13.5">
      <c r="A83" s="4">
        <v>625</v>
      </c>
      <c r="B83" s="5" t="s">
        <v>108</v>
      </c>
      <c r="C83" s="5" t="s">
        <v>1046</v>
      </c>
      <c r="D83" s="6" t="s">
        <v>112</v>
      </c>
      <c r="E83" s="5">
        <v>0</v>
      </c>
      <c r="F83" s="5">
        <v>0</v>
      </c>
      <c r="G83" s="5">
        <v>1</v>
      </c>
      <c r="H83" s="7" t="s">
        <v>113</v>
      </c>
      <c r="I83" s="8"/>
      <c r="J83" s="8"/>
      <c r="K83" s="8"/>
      <c r="L83" s="8"/>
      <c r="M83" s="8"/>
      <c r="N83" s="8"/>
      <c r="O83" s="8"/>
      <c r="P83" s="8" t="s">
        <v>1043</v>
      </c>
      <c r="Q83" s="8"/>
      <c r="R83" s="8"/>
      <c r="S83" s="8" t="s">
        <v>293</v>
      </c>
      <c r="T83" s="8"/>
      <c r="U83" s="8"/>
      <c r="V83" s="8"/>
      <c r="W83" s="8"/>
      <c r="X83" s="8"/>
      <c r="Y83" s="8"/>
      <c r="Z83" s="8"/>
      <c r="AA83" s="8"/>
      <c r="AB83" s="8" t="s">
        <v>1045</v>
      </c>
      <c r="AC83" s="8"/>
      <c r="AD83" s="8"/>
      <c r="AE83" s="8"/>
      <c r="AF83" s="8"/>
      <c r="AG83" s="8"/>
      <c r="AH83" s="8"/>
      <c r="AI83" s="9"/>
      <c r="AJ83" s="236" t="s">
        <v>96</v>
      </c>
      <c r="AK83" s="237">
        <v>50</v>
      </c>
      <c r="AL83" s="238">
        <v>50</v>
      </c>
      <c r="AM83" s="233" t="s">
        <v>98</v>
      </c>
      <c r="AN83" s="236"/>
      <c r="AO83" s="239" t="s">
        <v>1351</v>
      </c>
      <c r="AP83" s="223" t="str">
        <f t="shared" si="18"/>
        <v>( 実態調査 )</v>
      </c>
      <c r="AQ83" t="str">
        <f t="shared" si="19"/>
        <v> （準拠する試案連番：50）</v>
      </c>
      <c r="AR83" t="str">
        <f t="shared" si="20"/>
        <v> （準拠する試案連番：50）</v>
      </c>
      <c r="AS83">
        <f t="shared" si="21"/>
        <v>50</v>
      </c>
      <c r="AX83">
        <f t="shared" si="13"/>
      </c>
      <c r="AY83" t="s">
        <v>97</v>
      </c>
    </row>
    <row r="84" spans="1:51" ht="13.5">
      <c r="A84" s="4">
        <v>628</v>
      </c>
      <c r="B84" s="5" t="s">
        <v>108</v>
      </c>
      <c r="C84" s="5" t="s">
        <v>1046</v>
      </c>
      <c r="D84" s="6" t="s">
        <v>421</v>
      </c>
      <c r="E84" s="5">
        <v>0</v>
      </c>
      <c r="F84" s="5">
        <v>0</v>
      </c>
      <c r="G84" s="5">
        <v>1</v>
      </c>
      <c r="H84" s="7" t="s">
        <v>422</v>
      </c>
      <c r="I84" s="8"/>
      <c r="J84" s="8"/>
      <c r="K84" s="8"/>
      <c r="L84" s="8"/>
      <c r="M84" s="8"/>
      <c r="N84" s="8"/>
      <c r="O84" s="8"/>
      <c r="P84" s="8" t="s">
        <v>1043</v>
      </c>
      <c r="Q84" s="8"/>
      <c r="R84" s="8"/>
      <c r="S84" s="8" t="s">
        <v>293</v>
      </c>
      <c r="T84" s="8"/>
      <c r="U84" s="8"/>
      <c r="V84" s="8"/>
      <c r="W84" s="8"/>
      <c r="X84" s="8"/>
      <c r="Y84" s="8"/>
      <c r="Z84" s="8"/>
      <c r="AA84" s="8"/>
      <c r="AB84" s="8" t="s">
        <v>1045</v>
      </c>
      <c r="AC84" s="8"/>
      <c r="AD84" s="8"/>
      <c r="AE84" s="8"/>
      <c r="AF84" s="8"/>
      <c r="AG84" s="8"/>
      <c r="AH84" s="8"/>
      <c r="AI84" s="9"/>
      <c r="AJ84" s="236" t="s">
        <v>95</v>
      </c>
      <c r="AK84" s="237" t="s">
        <v>510</v>
      </c>
      <c r="AL84" s="238" t="s">
        <v>278</v>
      </c>
      <c r="AM84" s="233" t="s">
        <v>98</v>
      </c>
      <c r="AN84" s="236"/>
      <c r="AO84" s="239" t="s">
        <v>1351</v>
      </c>
      <c r="AP84" s="223" t="str">
        <f t="shared" si="18"/>
        <v>( 類推 )</v>
      </c>
      <c r="AQ84" t="str">
        <f t="shared" si="19"/>
        <v> （準拠する試案連番：準拠する連番があれば試案№を、なければ0をご入力下さい）</v>
      </c>
      <c r="AR84">
        <f t="shared" si="20"/>
      </c>
      <c r="AS84">
        <f t="shared" si="21"/>
        <v>0</v>
      </c>
      <c r="AX84">
        <f t="shared" si="13"/>
      </c>
      <c r="AY84" t="s">
        <v>97</v>
      </c>
    </row>
    <row r="85" spans="1:51" ht="13.5">
      <c r="A85" s="4">
        <v>633</v>
      </c>
      <c r="B85" s="5" t="s">
        <v>1046</v>
      </c>
      <c r="C85" s="5" t="s">
        <v>1046</v>
      </c>
      <c r="D85" s="6" t="s">
        <v>1650</v>
      </c>
      <c r="E85" s="5">
        <v>0</v>
      </c>
      <c r="F85" s="5">
        <v>0</v>
      </c>
      <c r="G85" s="5">
        <v>1</v>
      </c>
      <c r="H85" s="7" t="s">
        <v>1651</v>
      </c>
      <c r="I85" s="8"/>
      <c r="J85" s="8" t="s">
        <v>1353</v>
      </c>
      <c r="K85" s="8" t="s">
        <v>1652</v>
      </c>
      <c r="L85" s="8"/>
      <c r="M85" s="8"/>
      <c r="N85" s="8"/>
      <c r="O85" s="8"/>
      <c r="P85" s="8" t="s">
        <v>1043</v>
      </c>
      <c r="Q85" s="8"/>
      <c r="R85" s="8"/>
      <c r="S85" s="8" t="s">
        <v>1783</v>
      </c>
      <c r="T85" s="8"/>
      <c r="U85" s="8"/>
      <c r="V85" s="8"/>
      <c r="W85" s="8"/>
      <c r="X85" s="8"/>
      <c r="Y85" s="8"/>
      <c r="Z85" s="8"/>
      <c r="AA85" s="8"/>
      <c r="AB85" s="8" t="s">
        <v>1045</v>
      </c>
      <c r="AC85" s="8"/>
      <c r="AD85" s="8"/>
      <c r="AE85" s="8"/>
      <c r="AF85" s="8"/>
      <c r="AG85" s="8"/>
      <c r="AH85" s="8"/>
      <c r="AI85" s="9"/>
      <c r="AJ85" s="236" t="s">
        <v>96</v>
      </c>
      <c r="AK85" s="237">
        <v>50</v>
      </c>
      <c r="AL85" s="238">
        <v>50</v>
      </c>
      <c r="AM85" s="233" t="s">
        <v>98</v>
      </c>
      <c r="AN85" s="236"/>
      <c r="AO85" s="239" t="s">
        <v>1351</v>
      </c>
      <c r="AP85" s="223" t="str">
        <f t="shared" si="18"/>
        <v>( 実態調査 )</v>
      </c>
      <c r="AQ85" t="str">
        <f t="shared" si="19"/>
        <v> （準拠する試案連番：50）</v>
      </c>
      <c r="AR85" t="str">
        <f t="shared" si="20"/>
        <v> （準拠する試案連番：50）</v>
      </c>
      <c r="AS85">
        <f t="shared" si="21"/>
        <v>50</v>
      </c>
      <c r="AX85">
        <f t="shared" si="13"/>
      </c>
      <c r="AY85" t="s">
        <v>97</v>
      </c>
    </row>
    <row r="86" spans="1:51" ht="13.5">
      <c r="A86" s="4">
        <v>636</v>
      </c>
      <c r="B86" s="5" t="s">
        <v>1046</v>
      </c>
      <c r="C86" s="5" t="s">
        <v>1046</v>
      </c>
      <c r="D86" s="6" t="s">
        <v>990</v>
      </c>
      <c r="E86" s="5">
        <v>0</v>
      </c>
      <c r="F86" s="5">
        <v>0</v>
      </c>
      <c r="G86" s="5">
        <v>1</v>
      </c>
      <c r="H86" s="7" t="s">
        <v>70</v>
      </c>
      <c r="I86" s="8"/>
      <c r="J86" s="8" t="s">
        <v>1353</v>
      </c>
      <c r="K86" s="8" t="s">
        <v>996</v>
      </c>
      <c r="L86" s="8" t="s">
        <v>902</v>
      </c>
      <c r="M86" s="8"/>
      <c r="N86" s="8"/>
      <c r="O86" s="8"/>
      <c r="P86" s="8" t="s">
        <v>1043</v>
      </c>
      <c r="Q86" s="8"/>
      <c r="R86" s="8"/>
      <c r="S86" s="8" t="s">
        <v>1783</v>
      </c>
      <c r="T86" s="8"/>
      <c r="U86" s="8"/>
      <c r="V86" s="8"/>
      <c r="W86" s="8"/>
      <c r="X86" s="8"/>
      <c r="Y86" s="8"/>
      <c r="Z86" s="8"/>
      <c r="AA86" s="8"/>
      <c r="AB86" s="8" t="s">
        <v>1045</v>
      </c>
      <c r="AC86" s="8"/>
      <c r="AD86" s="8"/>
      <c r="AE86" s="8"/>
      <c r="AF86" s="8"/>
      <c r="AG86" s="8"/>
      <c r="AH86" s="8"/>
      <c r="AI86" s="9"/>
      <c r="AJ86" s="236" t="s">
        <v>96</v>
      </c>
      <c r="AK86" s="237">
        <v>50</v>
      </c>
      <c r="AL86" s="238">
        <v>50</v>
      </c>
      <c r="AM86" s="233" t="s">
        <v>98</v>
      </c>
      <c r="AN86" s="236"/>
      <c r="AO86" s="239" t="s">
        <v>1351</v>
      </c>
      <c r="AP86" s="223" t="str">
        <f t="shared" si="18"/>
        <v>( 実態調査 )</v>
      </c>
      <c r="AQ86" t="str">
        <f t="shared" si="19"/>
        <v> （準拠する試案連番：50）</v>
      </c>
      <c r="AR86" t="str">
        <f t="shared" si="20"/>
        <v> （準拠する試案連番：50）</v>
      </c>
      <c r="AS86">
        <f t="shared" si="21"/>
        <v>50</v>
      </c>
      <c r="AX86">
        <f t="shared" si="13"/>
      </c>
      <c r="AY86" t="s">
        <v>97</v>
      </c>
    </row>
    <row r="87" spans="1:51" ht="13.5">
      <c r="A87" s="4">
        <v>637</v>
      </c>
      <c r="B87" s="5" t="s">
        <v>1046</v>
      </c>
      <c r="C87" s="5" t="s">
        <v>1046</v>
      </c>
      <c r="D87" s="6" t="s">
        <v>71</v>
      </c>
      <c r="E87" s="5">
        <v>0</v>
      </c>
      <c r="F87" s="5">
        <v>0</v>
      </c>
      <c r="G87" s="5">
        <v>2</v>
      </c>
      <c r="H87" s="7" t="s">
        <v>72</v>
      </c>
      <c r="I87" s="8"/>
      <c r="J87" s="8" t="s">
        <v>1353</v>
      </c>
      <c r="K87" s="8" t="s">
        <v>931</v>
      </c>
      <c r="L87" s="8" t="s">
        <v>73</v>
      </c>
      <c r="M87" s="8"/>
      <c r="N87" s="8"/>
      <c r="O87" s="8"/>
      <c r="P87" s="8" t="s">
        <v>74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 t="s">
        <v>2</v>
      </c>
      <c r="AC87" s="8" t="s">
        <v>75</v>
      </c>
      <c r="AD87" s="8"/>
      <c r="AE87" s="8"/>
      <c r="AF87" s="8"/>
      <c r="AG87" s="8"/>
      <c r="AH87" s="8"/>
      <c r="AI87" s="9"/>
      <c r="AJ87" s="236" t="s">
        <v>592</v>
      </c>
      <c r="AK87" s="237">
        <v>450</v>
      </c>
      <c r="AL87" s="238" t="s">
        <v>1599</v>
      </c>
      <c r="AM87" s="233" t="s">
        <v>241</v>
      </c>
      <c r="AN87" s="236"/>
      <c r="AO87" s="236" t="s">
        <v>1351</v>
      </c>
      <c r="AP87" s="223" t="str">
        <f>"( "&amp;AJ87&amp;" )"</f>
        <v>( 実態調査 )</v>
      </c>
      <c r="AQ87" t="str">
        <f>IF(AL87="準拠する試案№をご入力下さい",""," （準拠する試案連番："&amp;AL87&amp;"）")</f>
        <v> （準拠する試案連番：この欄は入力不要です）</v>
      </c>
      <c r="AR87" t="str">
        <f>IF(OR(AL87="準拠する連番があれば試案№を、なければ0をご入力下さい",AL87=0),""," （準拠する試案連番："&amp;AL87&amp;"）")</f>
        <v> （準拠する試案連番：この欄は入力不要です）</v>
      </c>
      <c r="AS87">
        <f>IF(OR(AK87="この欄は入力不要です",AK87="調査していれば件数、調査していなければ0をご入力下さい",AK87=0),0,AK87)</f>
        <v>450</v>
      </c>
      <c r="AX87">
        <f t="shared" si="13"/>
      </c>
      <c r="AY87" t="s">
        <v>243</v>
      </c>
    </row>
    <row r="88" spans="1:51" ht="13.5">
      <c r="A88" s="4">
        <v>640</v>
      </c>
      <c r="B88" s="5" t="s">
        <v>1046</v>
      </c>
      <c r="C88" s="5" t="s">
        <v>1046</v>
      </c>
      <c r="D88" s="6" t="s">
        <v>76</v>
      </c>
      <c r="E88" s="5">
        <v>0</v>
      </c>
      <c r="F88" s="5">
        <v>0</v>
      </c>
      <c r="G88" s="5">
        <v>2</v>
      </c>
      <c r="H88" s="7" t="s">
        <v>77</v>
      </c>
      <c r="I88" s="8" t="s">
        <v>78</v>
      </c>
      <c r="J88" s="8" t="s">
        <v>1353</v>
      </c>
      <c r="K88" s="8"/>
      <c r="L88" s="8"/>
      <c r="M88" s="8"/>
      <c r="N88" s="8"/>
      <c r="O88" s="8"/>
      <c r="P88" s="8" t="s">
        <v>36</v>
      </c>
      <c r="Q88" s="8"/>
      <c r="R88" s="8"/>
      <c r="S88" s="8" t="s">
        <v>443</v>
      </c>
      <c r="T88" s="8"/>
      <c r="U88" s="8"/>
      <c r="V88" s="8"/>
      <c r="W88" s="8"/>
      <c r="X88" s="8" t="s">
        <v>79</v>
      </c>
      <c r="Y88" s="8"/>
      <c r="Z88" s="8"/>
      <c r="AA88" s="8"/>
      <c r="AB88" s="8" t="s">
        <v>1362</v>
      </c>
      <c r="AC88" s="8"/>
      <c r="AD88" s="8"/>
      <c r="AE88" s="8"/>
      <c r="AF88" s="8"/>
      <c r="AG88" s="8"/>
      <c r="AH88" s="8"/>
      <c r="AI88" s="9"/>
      <c r="AJ88" s="236" t="s">
        <v>313</v>
      </c>
      <c r="AK88" s="237" t="s">
        <v>1599</v>
      </c>
      <c r="AL88" s="238" t="s">
        <v>1599</v>
      </c>
      <c r="AM88" s="233" t="s">
        <v>1109</v>
      </c>
      <c r="AN88" s="236"/>
      <c r="AO88" s="239" t="s">
        <v>1051</v>
      </c>
      <c r="AP88" s="223" t="str">
        <f t="shared" si="18"/>
        <v>( 未調査(不明) )</v>
      </c>
      <c r="AQ88" t="str">
        <f t="shared" si="19"/>
        <v> （準拠する試案連番：この欄は入力不要です）</v>
      </c>
      <c r="AR88" t="str">
        <f t="shared" si="20"/>
        <v> （準拠する試案連番：この欄は入力不要です）</v>
      </c>
      <c r="AS88">
        <f t="shared" si="21"/>
        <v>0</v>
      </c>
      <c r="AX88">
        <f t="shared" si="13"/>
      </c>
      <c r="AY88" t="s">
        <v>291</v>
      </c>
    </row>
    <row r="89" spans="1:51" ht="13.5">
      <c r="A89" s="4">
        <v>644</v>
      </c>
      <c r="B89" s="5" t="s">
        <v>1046</v>
      </c>
      <c r="C89" s="5" t="s">
        <v>1046</v>
      </c>
      <c r="D89" s="6" t="s">
        <v>80</v>
      </c>
      <c r="E89" s="5">
        <v>0</v>
      </c>
      <c r="F89" s="5">
        <v>0</v>
      </c>
      <c r="G89" s="5">
        <v>1</v>
      </c>
      <c r="H89" s="7" t="s">
        <v>81</v>
      </c>
      <c r="I89" s="8"/>
      <c r="J89" s="8" t="s">
        <v>1353</v>
      </c>
      <c r="K89" s="8" t="s">
        <v>1157</v>
      </c>
      <c r="L89" s="8" t="s">
        <v>82</v>
      </c>
      <c r="M89" s="8"/>
      <c r="N89" s="8"/>
      <c r="O89" s="8"/>
      <c r="P89" s="8" t="s">
        <v>1347</v>
      </c>
      <c r="Q89" s="8"/>
      <c r="R89" s="8"/>
      <c r="S89" s="8"/>
      <c r="T89" s="8"/>
      <c r="U89" s="8"/>
      <c r="V89" s="8"/>
      <c r="W89" s="8"/>
      <c r="X89" s="8" t="s">
        <v>1044</v>
      </c>
      <c r="Y89" s="8"/>
      <c r="Z89" s="8"/>
      <c r="AA89" s="8"/>
      <c r="AB89" s="8"/>
      <c r="AC89" s="8"/>
      <c r="AD89" s="8"/>
      <c r="AE89" s="8" t="s">
        <v>83</v>
      </c>
      <c r="AF89" s="8"/>
      <c r="AG89" s="8"/>
      <c r="AH89" s="8"/>
      <c r="AI89" s="9" t="s">
        <v>84</v>
      </c>
      <c r="AJ89" s="236" t="s">
        <v>96</v>
      </c>
      <c r="AK89" s="237">
        <v>50</v>
      </c>
      <c r="AL89" s="238">
        <v>50</v>
      </c>
      <c r="AM89" s="233" t="s">
        <v>98</v>
      </c>
      <c r="AN89" s="236"/>
      <c r="AO89" s="240" t="s">
        <v>1351</v>
      </c>
      <c r="AP89" s="223" t="str">
        <f aca="true" t="shared" si="22" ref="AP89:AP100">"( "&amp;AJ89&amp;" )"</f>
        <v>( 実態調査 )</v>
      </c>
      <c r="AQ89" t="str">
        <f aca="true" t="shared" si="23" ref="AQ89:AQ100">IF(AL89="準拠する試案№をご入力下さい",""," （準拠する試案連番："&amp;AL89&amp;"）")</f>
        <v> （準拠する試案連番：50）</v>
      </c>
      <c r="AR89" t="str">
        <f aca="true" t="shared" si="24" ref="AR89:AR100">IF(OR(AL89="準拠する連番があれば試案№を、なければ0をご入力下さい",AL89=0),""," （準拠する試案連番："&amp;AL89&amp;"）")</f>
        <v> （準拠する試案連番：50）</v>
      </c>
      <c r="AS89">
        <f aca="true" t="shared" si="25" ref="AS89:AS100">IF(OR(AK89="この欄は入力不要です",AK89="調査していれば件数、調査していなければ0をご入力下さい",AK89=0),0,AK89)</f>
        <v>50</v>
      </c>
      <c r="AX89">
        <f t="shared" si="13"/>
      </c>
      <c r="AY89" t="s">
        <v>97</v>
      </c>
    </row>
    <row r="90" spans="1:51" ht="13.5">
      <c r="A90" s="4">
        <v>645</v>
      </c>
      <c r="B90" s="5" t="s">
        <v>1046</v>
      </c>
      <c r="C90" s="5" t="s">
        <v>1046</v>
      </c>
      <c r="D90" s="6" t="s">
        <v>85</v>
      </c>
      <c r="E90" s="5">
        <v>0</v>
      </c>
      <c r="F90" s="5">
        <v>0</v>
      </c>
      <c r="G90" s="5">
        <v>1</v>
      </c>
      <c r="H90" s="7" t="s">
        <v>86</v>
      </c>
      <c r="I90" s="8"/>
      <c r="J90" s="8" t="s">
        <v>1353</v>
      </c>
      <c r="K90" s="8" t="s">
        <v>1157</v>
      </c>
      <c r="L90" s="8" t="s">
        <v>82</v>
      </c>
      <c r="M90" s="8"/>
      <c r="N90" s="8"/>
      <c r="O90" s="8"/>
      <c r="P90" s="8" t="s">
        <v>1347</v>
      </c>
      <c r="Q90" s="8"/>
      <c r="R90" s="8"/>
      <c r="S90" s="8"/>
      <c r="T90" s="8"/>
      <c r="U90" s="8"/>
      <c r="V90" s="8"/>
      <c r="W90" s="8"/>
      <c r="X90" s="8" t="s">
        <v>1044</v>
      </c>
      <c r="Y90" s="8"/>
      <c r="Z90" s="8"/>
      <c r="AA90" s="8"/>
      <c r="AB90" s="8"/>
      <c r="AC90" s="8"/>
      <c r="AD90" s="8"/>
      <c r="AE90" s="8" t="s">
        <v>87</v>
      </c>
      <c r="AF90" s="8"/>
      <c r="AG90" s="8"/>
      <c r="AH90" s="8"/>
      <c r="AI90" s="9" t="s">
        <v>88</v>
      </c>
      <c r="AJ90" s="236" t="s">
        <v>96</v>
      </c>
      <c r="AK90" s="237">
        <v>50</v>
      </c>
      <c r="AL90" s="238">
        <v>50</v>
      </c>
      <c r="AM90" s="233" t="s">
        <v>98</v>
      </c>
      <c r="AN90" s="236"/>
      <c r="AO90" s="240" t="s">
        <v>1351</v>
      </c>
      <c r="AP90" s="223" t="str">
        <f t="shared" si="22"/>
        <v>( 実態調査 )</v>
      </c>
      <c r="AQ90" t="str">
        <f t="shared" si="23"/>
        <v> （準拠する試案連番：50）</v>
      </c>
      <c r="AR90" t="str">
        <f t="shared" si="24"/>
        <v> （準拠する試案連番：50）</v>
      </c>
      <c r="AS90">
        <f t="shared" si="25"/>
        <v>50</v>
      </c>
      <c r="AX90">
        <f t="shared" si="13"/>
      </c>
      <c r="AY90" t="s">
        <v>97</v>
      </c>
    </row>
    <row r="91" spans="1:51" ht="13.5">
      <c r="A91" s="4">
        <v>646</v>
      </c>
      <c r="B91" s="5" t="s">
        <v>89</v>
      </c>
      <c r="C91" s="5" t="s">
        <v>1046</v>
      </c>
      <c r="D91" s="6" t="s">
        <v>90</v>
      </c>
      <c r="E91" s="5">
        <v>0</v>
      </c>
      <c r="F91" s="5">
        <v>0</v>
      </c>
      <c r="G91" s="5">
        <v>1</v>
      </c>
      <c r="H91" s="7" t="s">
        <v>91</v>
      </c>
      <c r="I91" s="8"/>
      <c r="J91" s="8" t="s">
        <v>1353</v>
      </c>
      <c r="K91" s="8" t="s">
        <v>1652</v>
      </c>
      <c r="L91" s="8"/>
      <c r="M91" s="8"/>
      <c r="N91" s="8"/>
      <c r="O91" s="8"/>
      <c r="P91" s="8" t="s">
        <v>1347</v>
      </c>
      <c r="Q91" s="8"/>
      <c r="R91" s="8"/>
      <c r="S91" s="8" t="s">
        <v>92</v>
      </c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9" t="s">
        <v>338</v>
      </c>
      <c r="AJ91" s="236" t="s">
        <v>96</v>
      </c>
      <c r="AK91" s="237">
        <v>50</v>
      </c>
      <c r="AL91" s="238">
        <v>50</v>
      </c>
      <c r="AM91" s="233" t="s">
        <v>98</v>
      </c>
      <c r="AN91" s="236"/>
      <c r="AO91" s="240" t="s">
        <v>1351</v>
      </c>
      <c r="AP91" s="223" t="str">
        <f t="shared" si="22"/>
        <v>( 実態調査 )</v>
      </c>
      <c r="AQ91" t="str">
        <f t="shared" si="23"/>
        <v> （準拠する試案連番：50）</v>
      </c>
      <c r="AR91" t="str">
        <f t="shared" si="24"/>
        <v> （準拠する試案連番：50）</v>
      </c>
      <c r="AS91">
        <f t="shared" si="25"/>
        <v>50</v>
      </c>
      <c r="AX91">
        <f t="shared" si="13"/>
      </c>
      <c r="AY91" t="s">
        <v>97</v>
      </c>
    </row>
    <row r="92" spans="1:51" ht="13.5">
      <c r="A92" s="4">
        <v>647</v>
      </c>
      <c r="B92" s="5" t="s">
        <v>1046</v>
      </c>
      <c r="C92" s="5" t="s">
        <v>1046</v>
      </c>
      <c r="D92" s="6" t="s">
        <v>93</v>
      </c>
      <c r="E92" s="5">
        <v>0</v>
      </c>
      <c r="F92" s="5">
        <v>0</v>
      </c>
      <c r="G92" s="5">
        <v>1</v>
      </c>
      <c r="H92" s="7" t="s">
        <v>94</v>
      </c>
      <c r="I92" s="8"/>
      <c r="J92" s="8" t="s">
        <v>1353</v>
      </c>
      <c r="K92" s="8" t="s">
        <v>1788</v>
      </c>
      <c r="L92" s="8" t="s">
        <v>1158</v>
      </c>
      <c r="M92" s="8"/>
      <c r="N92" s="8"/>
      <c r="O92" s="8"/>
      <c r="P92" s="8" t="s">
        <v>49</v>
      </c>
      <c r="Q92" s="8"/>
      <c r="R92" s="8"/>
      <c r="S92" s="8"/>
      <c r="T92" s="8"/>
      <c r="U92" s="8"/>
      <c r="V92" s="8"/>
      <c r="W92" s="8"/>
      <c r="X92" s="8" t="s">
        <v>1044</v>
      </c>
      <c r="Y92" s="8"/>
      <c r="Z92" s="8"/>
      <c r="AA92" s="8"/>
      <c r="AB92" s="8" t="s">
        <v>1508</v>
      </c>
      <c r="AC92" s="8"/>
      <c r="AD92" s="8"/>
      <c r="AE92" s="8"/>
      <c r="AF92" s="8"/>
      <c r="AG92" s="8"/>
      <c r="AH92" s="8"/>
      <c r="AI92" s="9" t="s">
        <v>677</v>
      </c>
      <c r="AJ92" s="236" t="s">
        <v>96</v>
      </c>
      <c r="AK92" s="237">
        <v>50</v>
      </c>
      <c r="AL92" s="238">
        <v>50</v>
      </c>
      <c r="AM92" s="233" t="s">
        <v>98</v>
      </c>
      <c r="AN92" s="236"/>
      <c r="AO92" s="240" t="s">
        <v>1351</v>
      </c>
      <c r="AP92" s="223" t="str">
        <f t="shared" si="22"/>
        <v>( 実態調査 )</v>
      </c>
      <c r="AQ92" t="str">
        <f t="shared" si="23"/>
        <v> （準拠する試案連番：50）</v>
      </c>
      <c r="AR92" t="str">
        <f t="shared" si="24"/>
        <v> （準拠する試案連番：50）</v>
      </c>
      <c r="AS92">
        <f t="shared" si="25"/>
        <v>50</v>
      </c>
      <c r="AX92">
        <f t="shared" si="13"/>
      </c>
      <c r="AY92" t="s">
        <v>97</v>
      </c>
    </row>
    <row r="93" spans="1:51" ht="13.5">
      <c r="A93" s="4">
        <v>651</v>
      </c>
      <c r="B93" s="5" t="s">
        <v>1046</v>
      </c>
      <c r="C93" s="5" t="s">
        <v>1046</v>
      </c>
      <c r="D93" s="6" t="s">
        <v>1219</v>
      </c>
      <c r="E93" s="5">
        <v>0</v>
      </c>
      <c r="F93" s="5">
        <v>0</v>
      </c>
      <c r="G93" s="5">
        <v>1</v>
      </c>
      <c r="H93" s="7" t="s">
        <v>1220</v>
      </c>
      <c r="I93" s="8"/>
      <c r="J93" s="8" t="s">
        <v>1353</v>
      </c>
      <c r="K93" s="8" t="s">
        <v>289</v>
      </c>
      <c r="L93" s="8"/>
      <c r="M93" s="8"/>
      <c r="N93" s="8"/>
      <c r="O93" s="8"/>
      <c r="P93" s="8" t="s">
        <v>49</v>
      </c>
      <c r="Q93" s="8"/>
      <c r="R93" s="8"/>
      <c r="S93" s="8"/>
      <c r="T93" s="8"/>
      <c r="U93" s="8"/>
      <c r="V93" s="8"/>
      <c r="W93" s="8"/>
      <c r="X93" s="8" t="s">
        <v>1044</v>
      </c>
      <c r="Y93" s="8"/>
      <c r="Z93" s="8"/>
      <c r="AA93" s="8"/>
      <c r="AB93" s="8" t="s">
        <v>1508</v>
      </c>
      <c r="AC93" s="8"/>
      <c r="AD93" s="8"/>
      <c r="AE93" s="8"/>
      <c r="AF93" s="8"/>
      <c r="AG93" s="8"/>
      <c r="AH93" s="8"/>
      <c r="AI93" s="9" t="s">
        <v>1221</v>
      </c>
      <c r="AJ93" s="236" t="s">
        <v>96</v>
      </c>
      <c r="AK93" s="237">
        <v>50</v>
      </c>
      <c r="AL93" s="238">
        <v>50</v>
      </c>
      <c r="AM93" s="233" t="s">
        <v>98</v>
      </c>
      <c r="AN93" s="236"/>
      <c r="AO93" s="240" t="s">
        <v>1351</v>
      </c>
      <c r="AP93" s="223" t="str">
        <f t="shared" si="22"/>
        <v>( 実態調査 )</v>
      </c>
      <c r="AQ93" t="str">
        <f t="shared" si="23"/>
        <v> （準拠する試案連番：50）</v>
      </c>
      <c r="AR93" t="str">
        <f t="shared" si="24"/>
        <v> （準拠する試案連番：50）</v>
      </c>
      <c r="AS93">
        <f t="shared" si="25"/>
        <v>50</v>
      </c>
      <c r="AX93">
        <f t="shared" si="13"/>
      </c>
      <c r="AY93" t="s">
        <v>97</v>
      </c>
    </row>
    <row r="94" spans="1:51" ht="13.5">
      <c r="A94" s="4">
        <v>654</v>
      </c>
      <c r="B94" s="5" t="s">
        <v>1046</v>
      </c>
      <c r="C94" s="5" t="s">
        <v>1046</v>
      </c>
      <c r="D94" s="6" t="s">
        <v>1222</v>
      </c>
      <c r="E94" s="5">
        <v>0</v>
      </c>
      <c r="F94" s="5">
        <v>0</v>
      </c>
      <c r="G94" s="5">
        <v>1</v>
      </c>
      <c r="H94" s="7" t="s">
        <v>1223</v>
      </c>
      <c r="I94" s="8"/>
      <c r="J94" s="8" t="s">
        <v>1353</v>
      </c>
      <c r="K94" s="8" t="s">
        <v>680</v>
      </c>
      <c r="L94" s="8"/>
      <c r="M94" s="8"/>
      <c r="N94" s="8"/>
      <c r="O94" s="8"/>
      <c r="P94" s="8" t="s">
        <v>49</v>
      </c>
      <c r="Q94" s="8"/>
      <c r="R94" s="8"/>
      <c r="S94" s="8"/>
      <c r="T94" s="8"/>
      <c r="U94" s="8"/>
      <c r="V94" s="8"/>
      <c r="W94" s="8"/>
      <c r="X94" s="8" t="s">
        <v>1044</v>
      </c>
      <c r="Y94" s="8"/>
      <c r="Z94" s="8"/>
      <c r="AA94" s="8"/>
      <c r="AB94" s="8" t="s">
        <v>1508</v>
      </c>
      <c r="AC94" s="8"/>
      <c r="AD94" s="8"/>
      <c r="AE94" s="8"/>
      <c r="AF94" s="8"/>
      <c r="AG94" s="8"/>
      <c r="AH94" s="8"/>
      <c r="AI94" s="9" t="s">
        <v>1224</v>
      </c>
      <c r="AJ94" s="236" t="s">
        <v>96</v>
      </c>
      <c r="AK94" s="237">
        <v>50</v>
      </c>
      <c r="AL94" s="238">
        <v>50</v>
      </c>
      <c r="AM94" s="233" t="s">
        <v>98</v>
      </c>
      <c r="AN94" s="236"/>
      <c r="AO94" s="240" t="s">
        <v>1351</v>
      </c>
      <c r="AP94" s="223" t="str">
        <f t="shared" si="22"/>
        <v>( 実態調査 )</v>
      </c>
      <c r="AQ94" t="str">
        <f t="shared" si="23"/>
        <v> （準拠する試案連番：50）</v>
      </c>
      <c r="AR94" t="str">
        <f t="shared" si="24"/>
        <v> （準拠する試案連番：50）</v>
      </c>
      <c r="AS94">
        <f t="shared" si="25"/>
        <v>50</v>
      </c>
      <c r="AX94">
        <f t="shared" si="13"/>
      </c>
      <c r="AY94" t="s">
        <v>97</v>
      </c>
    </row>
    <row r="95" spans="1:51" ht="13.5">
      <c r="A95" s="4">
        <v>662</v>
      </c>
      <c r="B95" s="5" t="s">
        <v>1046</v>
      </c>
      <c r="C95" s="5" t="s">
        <v>1046</v>
      </c>
      <c r="D95" s="6" t="s">
        <v>978</v>
      </c>
      <c r="E95" s="5">
        <v>0</v>
      </c>
      <c r="F95" s="5">
        <v>0</v>
      </c>
      <c r="G95" s="5">
        <v>1</v>
      </c>
      <c r="H95" s="7" t="s">
        <v>1711</v>
      </c>
      <c r="I95" s="8"/>
      <c r="J95" s="8" t="s">
        <v>1353</v>
      </c>
      <c r="K95" s="8" t="s">
        <v>1788</v>
      </c>
      <c r="L95" s="8" t="s">
        <v>1158</v>
      </c>
      <c r="M95" s="8"/>
      <c r="N95" s="8"/>
      <c r="O95" s="8"/>
      <c r="P95" s="8" t="s">
        <v>1360</v>
      </c>
      <c r="Q95" s="8"/>
      <c r="R95" s="8"/>
      <c r="S95" s="8"/>
      <c r="T95" s="8"/>
      <c r="U95" s="8"/>
      <c r="V95" s="8"/>
      <c r="W95" s="8"/>
      <c r="X95" s="8" t="s">
        <v>1044</v>
      </c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9" t="s">
        <v>1712</v>
      </c>
      <c r="AJ95" s="236" t="s">
        <v>99</v>
      </c>
      <c r="AK95" s="237"/>
      <c r="AL95" s="238" t="s">
        <v>1599</v>
      </c>
      <c r="AM95" s="233" t="s">
        <v>98</v>
      </c>
      <c r="AN95" s="236"/>
      <c r="AO95" s="240" t="s">
        <v>1351</v>
      </c>
      <c r="AP95" s="223" t="str">
        <f t="shared" si="22"/>
        <v>( 調査期間中データなし )</v>
      </c>
      <c r="AQ95" t="str">
        <f t="shared" si="23"/>
        <v> （準拠する試案連番：この欄は入力不要です）</v>
      </c>
      <c r="AR95" t="str">
        <f t="shared" si="24"/>
        <v> （準拠する試案連番：この欄は入力不要です）</v>
      </c>
      <c r="AS95">
        <f t="shared" si="25"/>
        <v>0</v>
      </c>
      <c r="AX95">
        <f t="shared" si="13"/>
      </c>
      <c r="AY95" t="s">
        <v>97</v>
      </c>
    </row>
    <row r="96" spans="1:51" ht="13.5">
      <c r="A96" s="4">
        <v>666</v>
      </c>
      <c r="B96" s="5" t="s">
        <v>1046</v>
      </c>
      <c r="C96" s="5" t="s">
        <v>1046</v>
      </c>
      <c r="D96" s="6" t="s">
        <v>979</v>
      </c>
      <c r="E96" s="5">
        <v>0</v>
      </c>
      <c r="F96" s="5">
        <v>0</v>
      </c>
      <c r="G96" s="5">
        <v>1</v>
      </c>
      <c r="H96" s="7" t="s">
        <v>980</v>
      </c>
      <c r="I96" s="8"/>
      <c r="J96" s="8" t="s">
        <v>1353</v>
      </c>
      <c r="K96" s="8" t="s">
        <v>289</v>
      </c>
      <c r="L96" s="8"/>
      <c r="M96" s="8"/>
      <c r="N96" s="8"/>
      <c r="O96" s="8"/>
      <c r="P96" s="8" t="s">
        <v>1360</v>
      </c>
      <c r="Q96" s="8"/>
      <c r="R96" s="8"/>
      <c r="S96" s="8"/>
      <c r="T96" s="8"/>
      <c r="U96" s="8"/>
      <c r="V96" s="8"/>
      <c r="W96" s="8"/>
      <c r="X96" s="8" t="s">
        <v>1044</v>
      </c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9" t="s">
        <v>1596</v>
      </c>
      <c r="AJ96" s="236" t="s">
        <v>99</v>
      </c>
      <c r="AK96" s="237"/>
      <c r="AL96" s="238" t="s">
        <v>1599</v>
      </c>
      <c r="AM96" s="233" t="s">
        <v>98</v>
      </c>
      <c r="AN96" s="236"/>
      <c r="AO96" s="240" t="s">
        <v>1351</v>
      </c>
      <c r="AP96" s="223" t="str">
        <f t="shared" si="22"/>
        <v>( 調査期間中データなし )</v>
      </c>
      <c r="AQ96" t="str">
        <f t="shared" si="23"/>
        <v> （準拠する試案連番：この欄は入力不要です）</v>
      </c>
      <c r="AR96" t="str">
        <f t="shared" si="24"/>
        <v> （準拠する試案連番：この欄は入力不要です）</v>
      </c>
      <c r="AS96">
        <f t="shared" si="25"/>
        <v>0</v>
      </c>
      <c r="AX96">
        <f t="shared" si="13"/>
      </c>
      <c r="AY96" t="s">
        <v>97</v>
      </c>
    </row>
    <row r="97" spans="1:51" ht="13.5">
      <c r="A97" s="4">
        <v>669</v>
      </c>
      <c r="B97" s="5" t="s">
        <v>1046</v>
      </c>
      <c r="C97" s="5" t="s">
        <v>1046</v>
      </c>
      <c r="D97" s="6" t="s">
        <v>1503</v>
      </c>
      <c r="E97" s="5">
        <v>0</v>
      </c>
      <c r="F97" s="5">
        <v>0</v>
      </c>
      <c r="G97" s="5">
        <v>1</v>
      </c>
      <c r="H97" s="7" t="s">
        <v>1504</v>
      </c>
      <c r="I97" s="8"/>
      <c r="J97" s="8" t="s">
        <v>1353</v>
      </c>
      <c r="K97" s="8" t="s">
        <v>680</v>
      </c>
      <c r="L97" s="8"/>
      <c r="M97" s="8"/>
      <c r="N97" s="8"/>
      <c r="O97" s="8"/>
      <c r="P97" s="8" t="s">
        <v>1360</v>
      </c>
      <c r="Q97" s="8"/>
      <c r="R97" s="8"/>
      <c r="S97" s="8"/>
      <c r="T97" s="8"/>
      <c r="U97" s="8"/>
      <c r="V97" s="8"/>
      <c r="W97" s="8"/>
      <c r="X97" s="8" t="s">
        <v>1044</v>
      </c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9" t="s">
        <v>1505</v>
      </c>
      <c r="AJ97" s="236" t="s">
        <v>99</v>
      </c>
      <c r="AK97" s="237"/>
      <c r="AL97" s="238" t="s">
        <v>1599</v>
      </c>
      <c r="AM97" s="233" t="s">
        <v>98</v>
      </c>
      <c r="AN97" s="236"/>
      <c r="AO97" s="240" t="s">
        <v>1351</v>
      </c>
      <c r="AP97" s="223" t="str">
        <f t="shared" si="22"/>
        <v>( 調査期間中データなし )</v>
      </c>
      <c r="AQ97" t="str">
        <f t="shared" si="23"/>
        <v> （準拠する試案連番：この欄は入力不要です）</v>
      </c>
      <c r="AR97" t="str">
        <f t="shared" si="24"/>
        <v> （準拠する試案連番：この欄は入力不要です）</v>
      </c>
      <c r="AS97">
        <f t="shared" si="25"/>
        <v>0</v>
      </c>
      <c r="AX97">
        <f t="shared" si="13"/>
      </c>
      <c r="AY97" t="s">
        <v>97</v>
      </c>
    </row>
    <row r="98" spans="1:51" ht="13.5">
      <c r="A98" s="4">
        <v>677</v>
      </c>
      <c r="B98" s="5" t="s">
        <v>1046</v>
      </c>
      <c r="C98" s="5" t="s">
        <v>1046</v>
      </c>
      <c r="D98" s="6" t="s">
        <v>689</v>
      </c>
      <c r="E98" s="5">
        <v>0</v>
      </c>
      <c r="F98" s="5">
        <v>0</v>
      </c>
      <c r="G98" s="5">
        <v>1</v>
      </c>
      <c r="H98" s="7" t="s">
        <v>690</v>
      </c>
      <c r="I98" s="8"/>
      <c r="J98" s="8" t="s">
        <v>1353</v>
      </c>
      <c r="K98" s="8" t="s">
        <v>1788</v>
      </c>
      <c r="L98" s="8"/>
      <c r="M98" s="8"/>
      <c r="N98" s="8"/>
      <c r="O98" s="8"/>
      <c r="P98" s="8" t="s">
        <v>1506</v>
      </c>
      <c r="Q98" s="8"/>
      <c r="R98" s="8"/>
      <c r="S98" s="8"/>
      <c r="T98" s="8"/>
      <c r="U98" s="8"/>
      <c r="V98" s="8"/>
      <c r="W98" s="8"/>
      <c r="X98" s="8" t="s">
        <v>1044</v>
      </c>
      <c r="Y98" s="8"/>
      <c r="Z98" s="8"/>
      <c r="AA98" s="8"/>
      <c r="AB98" s="8" t="s">
        <v>691</v>
      </c>
      <c r="AC98" s="8"/>
      <c r="AD98" s="8"/>
      <c r="AE98" s="8"/>
      <c r="AF98" s="8"/>
      <c r="AG98" s="8"/>
      <c r="AH98" s="8"/>
      <c r="AI98" s="9" t="s">
        <v>692</v>
      </c>
      <c r="AJ98" s="236" t="s">
        <v>99</v>
      </c>
      <c r="AK98" s="237" t="s">
        <v>1599</v>
      </c>
      <c r="AL98" s="238" t="s">
        <v>1599</v>
      </c>
      <c r="AM98" s="233" t="s">
        <v>98</v>
      </c>
      <c r="AN98" s="236"/>
      <c r="AO98" s="240" t="s">
        <v>1351</v>
      </c>
      <c r="AP98" s="223" t="str">
        <f t="shared" si="22"/>
        <v>( 調査期間中データなし )</v>
      </c>
      <c r="AQ98" t="str">
        <f t="shared" si="23"/>
        <v> （準拠する試案連番：この欄は入力不要です）</v>
      </c>
      <c r="AR98" t="str">
        <f t="shared" si="24"/>
        <v> （準拠する試案連番：この欄は入力不要です）</v>
      </c>
      <c r="AS98">
        <f t="shared" si="25"/>
        <v>0</v>
      </c>
      <c r="AX98">
        <f t="shared" si="13"/>
      </c>
      <c r="AY98" t="s">
        <v>97</v>
      </c>
    </row>
    <row r="99" spans="1:51" ht="13.5">
      <c r="A99" s="4">
        <v>690</v>
      </c>
      <c r="B99" s="5" t="s">
        <v>1046</v>
      </c>
      <c r="C99" s="5" t="s">
        <v>1046</v>
      </c>
      <c r="D99" s="6" t="s">
        <v>693</v>
      </c>
      <c r="E99" s="5">
        <v>0</v>
      </c>
      <c r="F99" s="5">
        <v>0</v>
      </c>
      <c r="G99" s="5">
        <v>1</v>
      </c>
      <c r="H99" s="7" t="s">
        <v>694</v>
      </c>
      <c r="I99" s="8"/>
      <c r="J99" s="8" t="s">
        <v>1353</v>
      </c>
      <c r="K99" s="8" t="s">
        <v>289</v>
      </c>
      <c r="L99" s="8"/>
      <c r="M99" s="8"/>
      <c r="N99" s="8"/>
      <c r="O99" s="8"/>
      <c r="P99" s="8" t="s">
        <v>1506</v>
      </c>
      <c r="Q99" s="8"/>
      <c r="R99" s="8"/>
      <c r="S99" s="8"/>
      <c r="T99" s="8"/>
      <c r="U99" s="8"/>
      <c r="V99" s="8"/>
      <c r="W99" s="8"/>
      <c r="X99" s="8" t="s">
        <v>1044</v>
      </c>
      <c r="Y99" s="8"/>
      <c r="Z99" s="8"/>
      <c r="AA99" s="8"/>
      <c r="AB99" s="8" t="s">
        <v>691</v>
      </c>
      <c r="AC99" s="8"/>
      <c r="AD99" s="8"/>
      <c r="AE99" s="8"/>
      <c r="AF99" s="8"/>
      <c r="AG99" s="8"/>
      <c r="AH99" s="8"/>
      <c r="AI99" s="9" t="s">
        <v>561</v>
      </c>
      <c r="AJ99" s="236" t="s">
        <v>99</v>
      </c>
      <c r="AK99" s="237" t="s">
        <v>1599</v>
      </c>
      <c r="AL99" s="238" t="s">
        <v>1599</v>
      </c>
      <c r="AM99" s="233" t="s">
        <v>98</v>
      </c>
      <c r="AN99" s="236"/>
      <c r="AO99" s="240" t="s">
        <v>1351</v>
      </c>
      <c r="AP99" s="223" t="str">
        <f t="shared" si="22"/>
        <v>( 調査期間中データなし )</v>
      </c>
      <c r="AQ99" t="str">
        <f t="shared" si="23"/>
        <v> （準拠する試案連番：この欄は入力不要です）</v>
      </c>
      <c r="AR99" t="str">
        <f t="shared" si="24"/>
        <v> （準拠する試案連番：この欄は入力不要です）</v>
      </c>
      <c r="AS99">
        <f t="shared" si="25"/>
        <v>0</v>
      </c>
      <c r="AX99">
        <f t="shared" si="13"/>
      </c>
      <c r="AY99" t="s">
        <v>97</v>
      </c>
    </row>
    <row r="100" spans="1:51" ht="13.5">
      <c r="A100" s="4">
        <v>699</v>
      </c>
      <c r="B100" s="5" t="s">
        <v>1046</v>
      </c>
      <c r="C100" s="5" t="s">
        <v>1046</v>
      </c>
      <c r="D100" s="6" t="s">
        <v>53</v>
      </c>
      <c r="E100" s="5">
        <v>0</v>
      </c>
      <c r="F100" s="5">
        <v>0</v>
      </c>
      <c r="G100" s="5">
        <v>1</v>
      </c>
      <c r="H100" s="7" t="s">
        <v>54</v>
      </c>
      <c r="I100" s="8"/>
      <c r="J100" s="8" t="s">
        <v>1353</v>
      </c>
      <c r="K100" s="8" t="s">
        <v>680</v>
      </c>
      <c r="L100" s="8"/>
      <c r="M100" s="8"/>
      <c r="N100" s="8"/>
      <c r="O100" s="8"/>
      <c r="P100" s="8" t="s">
        <v>1506</v>
      </c>
      <c r="Q100" s="8"/>
      <c r="R100" s="8"/>
      <c r="S100" s="8"/>
      <c r="T100" s="8"/>
      <c r="U100" s="8"/>
      <c r="V100" s="8"/>
      <c r="W100" s="8"/>
      <c r="X100" s="8" t="s">
        <v>1044</v>
      </c>
      <c r="Y100" s="8"/>
      <c r="Z100" s="8"/>
      <c r="AA100" s="8"/>
      <c r="AB100" s="8" t="s">
        <v>691</v>
      </c>
      <c r="AC100" s="8"/>
      <c r="AD100" s="8"/>
      <c r="AE100" s="8"/>
      <c r="AF100" s="8"/>
      <c r="AG100" s="8"/>
      <c r="AH100" s="8"/>
      <c r="AI100" s="9" t="s">
        <v>55</v>
      </c>
      <c r="AJ100" s="236" t="s">
        <v>99</v>
      </c>
      <c r="AK100" s="237" t="s">
        <v>1599</v>
      </c>
      <c r="AL100" s="238" t="s">
        <v>1599</v>
      </c>
      <c r="AM100" s="233" t="s">
        <v>98</v>
      </c>
      <c r="AN100" s="236"/>
      <c r="AO100" s="240" t="s">
        <v>1351</v>
      </c>
      <c r="AP100" s="223" t="str">
        <f t="shared" si="22"/>
        <v>( 調査期間中データなし )</v>
      </c>
      <c r="AQ100" t="str">
        <f t="shared" si="23"/>
        <v> （準拠する試案連番：この欄は入力不要です）</v>
      </c>
      <c r="AR100" t="str">
        <f t="shared" si="24"/>
        <v> （準拠する試案連番：この欄は入力不要です）</v>
      </c>
      <c r="AS100">
        <f t="shared" si="25"/>
        <v>0</v>
      </c>
      <c r="AX100">
        <f t="shared" si="13"/>
      </c>
      <c r="AY100" t="s">
        <v>97</v>
      </c>
    </row>
    <row r="101" spans="1:51" ht="13.5">
      <c r="A101" s="4">
        <v>724</v>
      </c>
      <c r="B101" s="5" t="s">
        <v>1046</v>
      </c>
      <c r="C101" s="5" t="s">
        <v>1046</v>
      </c>
      <c r="D101" s="6" t="s">
        <v>56</v>
      </c>
      <c r="E101" s="5">
        <v>0</v>
      </c>
      <c r="F101" s="5">
        <v>0</v>
      </c>
      <c r="G101" s="5">
        <v>1</v>
      </c>
      <c r="H101" s="7" t="s">
        <v>57</v>
      </c>
      <c r="I101" s="8"/>
      <c r="J101" s="8" t="s">
        <v>1353</v>
      </c>
      <c r="K101" s="8" t="s">
        <v>1788</v>
      </c>
      <c r="L101" s="8" t="s">
        <v>1158</v>
      </c>
      <c r="M101" s="8"/>
      <c r="N101" s="8"/>
      <c r="O101" s="8"/>
      <c r="P101" s="8" t="s">
        <v>1506</v>
      </c>
      <c r="Q101" s="8"/>
      <c r="R101" s="8"/>
      <c r="S101" s="8"/>
      <c r="T101" s="8"/>
      <c r="U101" s="8"/>
      <c r="V101" s="8"/>
      <c r="W101" s="8"/>
      <c r="X101" s="8" t="s">
        <v>1044</v>
      </c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9" t="s">
        <v>58</v>
      </c>
      <c r="AJ101" s="236" t="s">
        <v>99</v>
      </c>
      <c r="AK101" s="237" t="s">
        <v>1599</v>
      </c>
      <c r="AL101" s="238" t="s">
        <v>1599</v>
      </c>
      <c r="AM101" s="233" t="s">
        <v>98</v>
      </c>
      <c r="AN101" s="236"/>
      <c r="AO101" s="240" t="s">
        <v>1351</v>
      </c>
      <c r="AP101" s="223" t="str">
        <f aca="true" t="shared" si="26" ref="AP101:AP122">"( "&amp;AJ101&amp;" )"</f>
        <v>( 調査期間中データなし )</v>
      </c>
      <c r="AQ101" t="str">
        <f aca="true" t="shared" si="27" ref="AQ101:AQ122">IF(AL101="準拠する試案№をご入力下さい",""," （準拠する試案連番："&amp;AL101&amp;"）")</f>
        <v> （準拠する試案連番：この欄は入力不要です）</v>
      </c>
      <c r="AR101" t="str">
        <f aca="true" t="shared" si="28" ref="AR101:AR122">IF(OR(AL101="準拠する連番があれば試案№を、なければ0をご入力下さい",AL101=0),""," （準拠する試案連番："&amp;AL101&amp;"）")</f>
        <v> （準拠する試案連番：この欄は入力不要です）</v>
      </c>
      <c r="AS101">
        <f aca="true" t="shared" si="29" ref="AS101:AS122">IF(OR(AK101="この欄は入力不要です",AK101="調査していれば件数、調査していなければ0をご入力下さい",AK101=0),0,AK101)</f>
        <v>0</v>
      </c>
      <c r="AX101">
        <f t="shared" si="13"/>
      </c>
      <c r="AY101" t="s">
        <v>97</v>
      </c>
    </row>
    <row r="102" spans="1:51" ht="13.5">
      <c r="A102" s="4">
        <v>728</v>
      </c>
      <c r="B102" s="5" t="s">
        <v>1046</v>
      </c>
      <c r="C102" s="5" t="s">
        <v>1046</v>
      </c>
      <c r="D102" s="6" t="s">
        <v>686</v>
      </c>
      <c r="E102" s="5">
        <v>0</v>
      </c>
      <c r="F102" s="5">
        <v>0</v>
      </c>
      <c r="G102" s="5">
        <v>1</v>
      </c>
      <c r="H102" s="7" t="s">
        <v>683</v>
      </c>
      <c r="I102" s="8"/>
      <c r="J102" s="8" t="s">
        <v>1353</v>
      </c>
      <c r="K102" s="8" t="s">
        <v>289</v>
      </c>
      <c r="L102" s="8"/>
      <c r="M102" s="8"/>
      <c r="N102" s="8"/>
      <c r="O102" s="8"/>
      <c r="P102" s="8" t="s">
        <v>1506</v>
      </c>
      <c r="Q102" s="8"/>
      <c r="R102" s="8"/>
      <c r="S102" s="8"/>
      <c r="T102" s="8"/>
      <c r="U102" s="8"/>
      <c r="V102" s="8"/>
      <c r="W102" s="8"/>
      <c r="X102" s="8" t="s">
        <v>1044</v>
      </c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9" t="s">
        <v>684</v>
      </c>
      <c r="AJ102" s="236" t="s">
        <v>99</v>
      </c>
      <c r="AK102" s="237" t="s">
        <v>1599</v>
      </c>
      <c r="AL102" s="238" t="s">
        <v>1599</v>
      </c>
      <c r="AM102" s="233" t="s">
        <v>98</v>
      </c>
      <c r="AN102" s="236"/>
      <c r="AO102" s="240" t="s">
        <v>1351</v>
      </c>
      <c r="AP102" s="223" t="str">
        <f t="shared" si="26"/>
        <v>( 調査期間中データなし )</v>
      </c>
      <c r="AQ102" t="str">
        <f t="shared" si="27"/>
        <v> （準拠する試案連番：この欄は入力不要です）</v>
      </c>
      <c r="AR102" t="str">
        <f t="shared" si="28"/>
        <v> （準拠する試案連番：この欄は入力不要です）</v>
      </c>
      <c r="AS102">
        <f t="shared" si="29"/>
        <v>0</v>
      </c>
      <c r="AX102">
        <f t="shared" si="13"/>
      </c>
      <c r="AY102" t="s">
        <v>97</v>
      </c>
    </row>
    <row r="103" spans="1:51" ht="13.5">
      <c r="A103" s="4">
        <v>731</v>
      </c>
      <c r="B103" s="5" t="s">
        <v>1046</v>
      </c>
      <c r="C103" s="5" t="s">
        <v>1046</v>
      </c>
      <c r="D103" s="6" t="s">
        <v>685</v>
      </c>
      <c r="E103" s="5">
        <v>0</v>
      </c>
      <c r="F103" s="5">
        <v>0</v>
      </c>
      <c r="G103" s="5">
        <v>1</v>
      </c>
      <c r="H103" s="7" t="s">
        <v>687</v>
      </c>
      <c r="I103" s="8"/>
      <c r="J103" s="8" t="s">
        <v>1353</v>
      </c>
      <c r="K103" s="8" t="s">
        <v>680</v>
      </c>
      <c r="L103" s="8"/>
      <c r="M103" s="8"/>
      <c r="N103" s="8"/>
      <c r="O103" s="8"/>
      <c r="P103" s="8" t="s">
        <v>1506</v>
      </c>
      <c r="Q103" s="8"/>
      <c r="R103" s="8"/>
      <c r="S103" s="8"/>
      <c r="T103" s="8"/>
      <c r="U103" s="8"/>
      <c r="V103" s="8"/>
      <c r="W103" s="8"/>
      <c r="X103" s="8" t="s">
        <v>1044</v>
      </c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9" t="s">
        <v>688</v>
      </c>
      <c r="AJ103" s="236" t="s">
        <v>99</v>
      </c>
      <c r="AK103" s="237" t="s">
        <v>1599</v>
      </c>
      <c r="AL103" s="238" t="s">
        <v>1599</v>
      </c>
      <c r="AM103" s="233" t="s">
        <v>98</v>
      </c>
      <c r="AN103" s="236"/>
      <c r="AO103" s="240" t="s">
        <v>1351</v>
      </c>
      <c r="AP103" s="223" t="str">
        <f t="shared" si="26"/>
        <v>( 調査期間中データなし )</v>
      </c>
      <c r="AQ103" t="str">
        <f t="shared" si="27"/>
        <v> （準拠する試案連番：この欄は入力不要です）</v>
      </c>
      <c r="AR103" t="str">
        <f t="shared" si="28"/>
        <v> （準拠する試案連番：この欄は入力不要です）</v>
      </c>
      <c r="AS103">
        <f t="shared" si="29"/>
        <v>0</v>
      </c>
      <c r="AX103">
        <f t="shared" si="13"/>
      </c>
      <c r="AY103" t="s">
        <v>97</v>
      </c>
    </row>
    <row r="104" spans="1:51" ht="13.5">
      <c r="A104" s="4">
        <v>739</v>
      </c>
      <c r="B104" s="5" t="s">
        <v>1046</v>
      </c>
      <c r="C104" s="5" t="s">
        <v>1046</v>
      </c>
      <c r="D104" s="6" t="s">
        <v>1497</v>
      </c>
      <c r="E104" s="5">
        <v>0</v>
      </c>
      <c r="F104" s="5">
        <v>0</v>
      </c>
      <c r="G104" s="5">
        <v>1</v>
      </c>
      <c r="H104" s="7" t="s">
        <v>1498</v>
      </c>
      <c r="I104" s="8"/>
      <c r="J104" s="8"/>
      <c r="K104" s="8"/>
      <c r="L104" s="8"/>
      <c r="M104" s="8"/>
      <c r="N104" s="8"/>
      <c r="O104" s="8"/>
      <c r="P104" s="8" t="s">
        <v>1360</v>
      </c>
      <c r="Q104" s="8"/>
      <c r="R104" s="8"/>
      <c r="S104" s="8" t="s">
        <v>293</v>
      </c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9" t="s">
        <v>1499</v>
      </c>
      <c r="AJ104" s="236" t="s">
        <v>592</v>
      </c>
      <c r="AK104" s="237">
        <v>50</v>
      </c>
      <c r="AL104" s="238" t="s">
        <v>1599</v>
      </c>
      <c r="AM104" s="233" t="s">
        <v>1109</v>
      </c>
      <c r="AN104" s="236"/>
      <c r="AO104" s="240" t="s">
        <v>1051</v>
      </c>
      <c r="AP104" s="223" t="str">
        <f t="shared" si="26"/>
        <v>( 実態調査 )</v>
      </c>
      <c r="AQ104" t="str">
        <f t="shared" si="27"/>
        <v> （準拠する試案連番：この欄は入力不要です）</v>
      </c>
      <c r="AR104" t="str">
        <f t="shared" si="28"/>
        <v> （準拠する試案連番：この欄は入力不要です）</v>
      </c>
      <c r="AS104">
        <f t="shared" si="29"/>
        <v>50</v>
      </c>
      <c r="AX104">
        <f t="shared" si="13"/>
      </c>
      <c r="AY104" t="s">
        <v>291</v>
      </c>
    </row>
    <row r="105" spans="1:51" ht="13.5">
      <c r="A105" s="4">
        <v>755</v>
      </c>
      <c r="B105" s="5" t="s">
        <v>1046</v>
      </c>
      <c r="C105" s="5" t="s">
        <v>1046</v>
      </c>
      <c r="D105" s="6" t="s">
        <v>1500</v>
      </c>
      <c r="E105" s="5">
        <v>0</v>
      </c>
      <c r="F105" s="5">
        <v>0</v>
      </c>
      <c r="G105" s="5">
        <v>1</v>
      </c>
      <c r="H105" s="7" t="s">
        <v>1501</v>
      </c>
      <c r="I105" s="8"/>
      <c r="J105" s="8"/>
      <c r="K105" s="8"/>
      <c r="L105" s="8"/>
      <c r="M105" s="8"/>
      <c r="N105" s="8"/>
      <c r="O105" s="8"/>
      <c r="P105" s="8" t="s">
        <v>1360</v>
      </c>
      <c r="Q105" s="8"/>
      <c r="R105" s="8"/>
      <c r="S105" s="8" t="s">
        <v>293</v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9" t="s">
        <v>1502</v>
      </c>
      <c r="AJ105" s="236" t="s">
        <v>592</v>
      </c>
      <c r="AK105" s="237">
        <v>50</v>
      </c>
      <c r="AL105" s="238" t="s">
        <v>1599</v>
      </c>
      <c r="AM105" s="233" t="s">
        <v>1109</v>
      </c>
      <c r="AN105" s="236"/>
      <c r="AO105" s="240" t="s">
        <v>1051</v>
      </c>
      <c r="AP105" s="223" t="str">
        <f t="shared" si="26"/>
        <v>( 実態調査 )</v>
      </c>
      <c r="AQ105" t="str">
        <f t="shared" si="27"/>
        <v> （準拠する試案連番：この欄は入力不要です）</v>
      </c>
      <c r="AR105" t="str">
        <f t="shared" si="28"/>
        <v> （準拠する試案連番：この欄は入力不要です）</v>
      </c>
      <c r="AS105">
        <f t="shared" si="29"/>
        <v>50</v>
      </c>
      <c r="AX105">
        <f t="shared" si="13"/>
      </c>
      <c r="AY105" t="s">
        <v>291</v>
      </c>
    </row>
    <row r="106" spans="1:51" ht="13.5">
      <c r="A106" s="4">
        <v>770</v>
      </c>
      <c r="B106" s="5" t="s">
        <v>1046</v>
      </c>
      <c r="C106" s="5" t="s">
        <v>1046</v>
      </c>
      <c r="D106" s="6" t="s">
        <v>1237</v>
      </c>
      <c r="E106" s="5">
        <v>0</v>
      </c>
      <c r="F106" s="5">
        <v>0</v>
      </c>
      <c r="G106" s="5">
        <v>1</v>
      </c>
      <c r="H106" s="7" t="s">
        <v>1238</v>
      </c>
      <c r="I106" s="8"/>
      <c r="J106" s="8"/>
      <c r="K106" s="8"/>
      <c r="L106" s="8"/>
      <c r="M106" s="8"/>
      <c r="N106" s="8"/>
      <c r="O106" s="8"/>
      <c r="P106" s="8" t="s">
        <v>1360</v>
      </c>
      <c r="Q106" s="8"/>
      <c r="R106" s="8"/>
      <c r="S106" s="8" t="s">
        <v>293</v>
      </c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9" t="s">
        <v>1239</v>
      </c>
      <c r="AJ106" s="236" t="s">
        <v>592</v>
      </c>
      <c r="AK106" s="237">
        <v>50</v>
      </c>
      <c r="AL106" s="238" t="s">
        <v>1599</v>
      </c>
      <c r="AM106" s="233" t="s">
        <v>1109</v>
      </c>
      <c r="AN106" s="236"/>
      <c r="AO106" s="240" t="s">
        <v>1051</v>
      </c>
      <c r="AP106" s="223" t="str">
        <f t="shared" si="26"/>
        <v>( 実態調査 )</v>
      </c>
      <c r="AQ106" t="str">
        <f t="shared" si="27"/>
        <v> （準拠する試案連番：この欄は入力不要です）</v>
      </c>
      <c r="AR106" t="str">
        <f t="shared" si="28"/>
        <v> （準拠する試案連番：この欄は入力不要です）</v>
      </c>
      <c r="AS106">
        <f t="shared" si="29"/>
        <v>50</v>
      </c>
      <c r="AX106">
        <f t="shared" si="13"/>
      </c>
      <c r="AY106" t="s">
        <v>291</v>
      </c>
    </row>
    <row r="107" spans="1:51" ht="13.5">
      <c r="A107" s="4">
        <v>796</v>
      </c>
      <c r="B107" s="5" t="s">
        <v>170</v>
      </c>
      <c r="C107" s="5" t="s">
        <v>1046</v>
      </c>
      <c r="D107" s="6" t="s">
        <v>1240</v>
      </c>
      <c r="E107" s="5">
        <v>0</v>
      </c>
      <c r="F107" s="5">
        <v>0</v>
      </c>
      <c r="G107" s="5">
        <v>2</v>
      </c>
      <c r="H107" s="7" t="s">
        <v>1241</v>
      </c>
      <c r="I107" s="8" t="s">
        <v>1241</v>
      </c>
      <c r="J107" s="8" t="s">
        <v>1353</v>
      </c>
      <c r="K107" s="8" t="s">
        <v>1157</v>
      </c>
      <c r="L107" s="8"/>
      <c r="M107" s="8" t="s">
        <v>1353</v>
      </c>
      <c r="N107" s="8"/>
      <c r="O107" s="8"/>
      <c r="P107" s="8" t="s">
        <v>1110</v>
      </c>
      <c r="Q107" s="8"/>
      <c r="R107" s="8"/>
      <c r="S107" s="8" t="s">
        <v>1347</v>
      </c>
      <c r="T107" s="8"/>
      <c r="U107" s="8" t="s">
        <v>1349</v>
      </c>
      <c r="V107" s="8" t="s">
        <v>1347</v>
      </c>
      <c r="W107" s="8"/>
      <c r="X107" s="8" t="s">
        <v>444</v>
      </c>
      <c r="Y107" s="8"/>
      <c r="Z107" s="8"/>
      <c r="AA107" s="8"/>
      <c r="AB107" s="8" t="s">
        <v>651</v>
      </c>
      <c r="AC107" s="8"/>
      <c r="AD107" s="8"/>
      <c r="AE107" s="8" t="s">
        <v>1242</v>
      </c>
      <c r="AF107" s="8"/>
      <c r="AG107" s="8"/>
      <c r="AH107" s="8"/>
      <c r="AI107" s="9"/>
      <c r="AJ107" s="236" t="s">
        <v>1193</v>
      </c>
      <c r="AK107" s="237" t="s">
        <v>1599</v>
      </c>
      <c r="AL107" s="238" t="s">
        <v>1599</v>
      </c>
      <c r="AM107" s="233" t="s">
        <v>507</v>
      </c>
      <c r="AN107" s="236" t="s">
        <v>907</v>
      </c>
      <c r="AO107" s="240" t="s">
        <v>1351</v>
      </c>
      <c r="AP107" s="223" t="str">
        <f t="shared" si="26"/>
        <v>( 未調査(医療材料なし) )</v>
      </c>
      <c r="AQ107" t="str">
        <f t="shared" si="27"/>
        <v> （準拠する試案連番：この欄は入力不要です）</v>
      </c>
      <c r="AR107" t="str">
        <f t="shared" si="28"/>
        <v> （準拠する試案連番：この欄は入力不要です）</v>
      </c>
      <c r="AS107">
        <f t="shared" si="29"/>
        <v>0</v>
      </c>
      <c r="AX107">
        <f t="shared" si="13"/>
      </c>
      <c r="AY107" t="s">
        <v>904</v>
      </c>
    </row>
    <row r="108" spans="1:51" ht="13.5">
      <c r="A108" s="4">
        <v>799</v>
      </c>
      <c r="B108" s="5" t="s">
        <v>170</v>
      </c>
      <c r="C108" s="5" t="s">
        <v>1046</v>
      </c>
      <c r="D108" s="6" t="s">
        <v>1244</v>
      </c>
      <c r="E108" s="5">
        <v>0</v>
      </c>
      <c r="F108" s="5">
        <v>0</v>
      </c>
      <c r="G108" s="5">
        <v>2</v>
      </c>
      <c r="H108" s="7" t="s">
        <v>908</v>
      </c>
      <c r="I108" s="8" t="s">
        <v>1245</v>
      </c>
      <c r="J108" s="8" t="s">
        <v>1353</v>
      </c>
      <c r="K108" s="8" t="s">
        <v>1157</v>
      </c>
      <c r="L108" s="8"/>
      <c r="M108" s="8" t="s">
        <v>1353</v>
      </c>
      <c r="N108" s="8"/>
      <c r="O108" s="8"/>
      <c r="P108" s="8" t="s">
        <v>40</v>
      </c>
      <c r="Q108" s="8"/>
      <c r="R108" s="8"/>
      <c r="S108" s="8" t="s">
        <v>1347</v>
      </c>
      <c r="T108" s="8"/>
      <c r="U108" s="8" t="s">
        <v>1349</v>
      </c>
      <c r="V108" s="8" t="s">
        <v>1347</v>
      </c>
      <c r="W108" s="8"/>
      <c r="X108" s="8" t="s">
        <v>444</v>
      </c>
      <c r="Y108" s="8"/>
      <c r="Z108" s="8"/>
      <c r="AA108" s="8"/>
      <c r="AB108" s="8" t="s">
        <v>651</v>
      </c>
      <c r="AC108" s="8"/>
      <c r="AD108" s="8"/>
      <c r="AE108" s="8" t="s">
        <v>1242</v>
      </c>
      <c r="AF108" s="8"/>
      <c r="AG108" s="8"/>
      <c r="AH108" s="8"/>
      <c r="AI108" s="9"/>
      <c r="AJ108" s="236" t="s">
        <v>509</v>
      </c>
      <c r="AK108" s="237">
        <v>10</v>
      </c>
      <c r="AL108" s="238">
        <v>0</v>
      </c>
      <c r="AM108" s="233" t="s">
        <v>507</v>
      </c>
      <c r="AN108" s="236"/>
      <c r="AO108" s="240" t="s">
        <v>1351</v>
      </c>
      <c r="AP108" s="223" t="str">
        <f t="shared" si="26"/>
        <v>( 類推 )</v>
      </c>
      <c r="AQ108" t="str">
        <f t="shared" si="27"/>
        <v> （準拠する試案連番：0）</v>
      </c>
      <c r="AR108">
        <f t="shared" si="28"/>
      </c>
      <c r="AS108">
        <f t="shared" si="29"/>
        <v>10</v>
      </c>
      <c r="AX108">
        <f t="shared" si="13"/>
      </c>
      <c r="AY108" t="s">
        <v>904</v>
      </c>
    </row>
    <row r="109" spans="1:51" ht="13.5">
      <c r="A109" s="4">
        <v>803</v>
      </c>
      <c r="B109" s="5" t="s">
        <v>1046</v>
      </c>
      <c r="C109" s="5" t="s">
        <v>1046</v>
      </c>
      <c r="D109" s="6" t="s">
        <v>1246</v>
      </c>
      <c r="E109" s="5">
        <v>0</v>
      </c>
      <c r="F109" s="5">
        <v>0</v>
      </c>
      <c r="G109" s="5">
        <v>1</v>
      </c>
      <c r="H109" s="7" t="s">
        <v>1247</v>
      </c>
      <c r="I109" s="8"/>
      <c r="J109" s="8"/>
      <c r="K109" s="8"/>
      <c r="L109" s="8"/>
      <c r="M109" s="8"/>
      <c r="N109" s="8"/>
      <c r="O109" s="8"/>
      <c r="P109" s="8" t="s">
        <v>1360</v>
      </c>
      <c r="Q109" s="8"/>
      <c r="R109" s="8"/>
      <c r="S109" s="8" t="s">
        <v>293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9" t="s">
        <v>1248</v>
      </c>
      <c r="AJ109" s="236" t="s">
        <v>591</v>
      </c>
      <c r="AK109" s="237">
        <v>0</v>
      </c>
      <c r="AL109" s="238">
        <v>0</v>
      </c>
      <c r="AM109" s="233" t="s">
        <v>1109</v>
      </c>
      <c r="AN109" s="236"/>
      <c r="AO109" s="240" t="s">
        <v>1051</v>
      </c>
      <c r="AP109" s="223" t="str">
        <f t="shared" si="26"/>
        <v>( 類推 )</v>
      </c>
      <c r="AQ109" t="str">
        <f t="shared" si="27"/>
        <v> （準拠する試案連番：0）</v>
      </c>
      <c r="AR109">
        <f t="shared" si="28"/>
      </c>
      <c r="AS109">
        <f t="shared" si="29"/>
        <v>0</v>
      </c>
      <c r="AX109">
        <f t="shared" si="13"/>
      </c>
      <c r="AY109" t="s">
        <v>291</v>
      </c>
    </row>
    <row r="110" spans="1:51" ht="13.5">
      <c r="A110" s="4">
        <v>823</v>
      </c>
      <c r="B110" s="5" t="s">
        <v>1046</v>
      </c>
      <c r="C110" s="5" t="s">
        <v>1046</v>
      </c>
      <c r="D110" s="6" t="s">
        <v>7</v>
      </c>
      <c r="E110" s="5">
        <v>0</v>
      </c>
      <c r="F110" s="5">
        <v>0</v>
      </c>
      <c r="G110" s="5">
        <v>1</v>
      </c>
      <c r="H110" s="7" t="s">
        <v>8</v>
      </c>
      <c r="I110" s="8"/>
      <c r="J110" s="8"/>
      <c r="K110" s="8"/>
      <c r="L110" s="8"/>
      <c r="M110" s="8"/>
      <c r="N110" s="8"/>
      <c r="O110" s="8"/>
      <c r="P110" s="8" t="s">
        <v>1360</v>
      </c>
      <c r="Q110" s="8"/>
      <c r="R110" s="8"/>
      <c r="S110" s="8" t="s">
        <v>293</v>
      </c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9" t="s">
        <v>1248</v>
      </c>
      <c r="AJ110" s="236" t="s">
        <v>592</v>
      </c>
      <c r="AK110" s="237">
        <v>50</v>
      </c>
      <c r="AL110" s="238" t="s">
        <v>1599</v>
      </c>
      <c r="AM110" s="233" t="s">
        <v>1109</v>
      </c>
      <c r="AN110" s="236"/>
      <c r="AO110" s="240" t="s">
        <v>1051</v>
      </c>
      <c r="AP110" s="223" t="str">
        <f t="shared" si="26"/>
        <v>( 実態調査 )</v>
      </c>
      <c r="AQ110" t="str">
        <f t="shared" si="27"/>
        <v> （準拠する試案連番：この欄は入力不要です）</v>
      </c>
      <c r="AR110" t="str">
        <f t="shared" si="28"/>
        <v> （準拠する試案連番：この欄は入力不要です）</v>
      </c>
      <c r="AS110">
        <f t="shared" si="29"/>
        <v>50</v>
      </c>
      <c r="AX110">
        <f t="shared" si="13"/>
      </c>
      <c r="AY110" t="s">
        <v>291</v>
      </c>
    </row>
    <row r="111" spans="1:51" ht="13.5">
      <c r="A111" s="4">
        <v>847</v>
      </c>
      <c r="B111" s="5" t="s">
        <v>1046</v>
      </c>
      <c r="C111" s="5" t="s">
        <v>1046</v>
      </c>
      <c r="D111" s="6" t="s">
        <v>1364</v>
      </c>
      <c r="E111" s="5">
        <v>0</v>
      </c>
      <c r="F111" s="5">
        <v>0</v>
      </c>
      <c r="G111" s="5">
        <v>1</v>
      </c>
      <c r="H111" s="7" t="s">
        <v>1365</v>
      </c>
      <c r="I111" s="8"/>
      <c r="J111" s="8"/>
      <c r="K111" s="8"/>
      <c r="L111" s="8"/>
      <c r="M111" s="8"/>
      <c r="N111" s="8"/>
      <c r="O111" s="8"/>
      <c r="P111" s="8" t="s">
        <v>1360</v>
      </c>
      <c r="Q111" s="8"/>
      <c r="R111" s="8"/>
      <c r="S111" s="8" t="s">
        <v>293</v>
      </c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9" t="s">
        <v>1366</v>
      </c>
      <c r="AJ111" s="236" t="s">
        <v>591</v>
      </c>
      <c r="AK111" s="237">
        <v>0</v>
      </c>
      <c r="AL111" s="238">
        <v>0</v>
      </c>
      <c r="AM111" s="233" t="s">
        <v>1109</v>
      </c>
      <c r="AN111" s="236"/>
      <c r="AO111" s="240" t="s">
        <v>1051</v>
      </c>
      <c r="AP111" s="223" t="str">
        <f t="shared" si="26"/>
        <v>( 類推 )</v>
      </c>
      <c r="AQ111" t="str">
        <f t="shared" si="27"/>
        <v> （準拠する試案連番：0）</v>
      </c>
      <c r="AR111">
        <f t="shared" si="28"/>
      </c>
      <c r="AS111">
        <f t="shared" si="29"/>
        <v>0</v>
      </c>
      <c r="AX111">
        <f t="shared" si="13"/>
      </c>
      <c r="AY111" t="s">
        <v>291</v>
      </c>
    </row>
    <row r="112" spans="1:51" ht="13.5">
      <c r="A112" s="4">
        <v>862</v>
      </c>
      <c r="B112" s="5" t="s">
        <v>1046</v>
      </c>
      <c r="C112" s="5" t="s">
        <v>1046</v>
      </c>
      <c r="D112" s="6" t="s">
        <v>1367</v>
      </c>
      <c r="E112" s="5">
        <v>0</v>
      </c>
      <c r="F112" s="5">
        <v>0</v>
      </c>
      <c r="G112" s="5">
        <v>1</v>
      </c>
      <c r="H112" s="7" t="s">
        <v>1368</v>
      </c>
      <c r="I112" s="8"/>
      <c r="J112" s="8"/>
      <c r="K112" s="8"/>
      <c r="L112" s="8"/>
      <c r="M112" s="8" t="s">
        <v>11</v>
      </c>
      <c r="N112" s="8" t="s">
        <v>12</v>
      </c>
      <c r="O112" s="8"/>
      <c r="P112" s="8" t="s">
        <v>1360</v>
      </c>
      <c r="Q112" s="8"/>
      <c r="R112" s="8"/>
      <c r="S112" s="8" t="s">
        <v>293</v>
      </c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9" t="s">
        <v>1366</v>
      </c>
      <c r="AJ112" s="236" t="s">
        <v>592</v>
      </c>
      <c r="AK112" s="237">
        <v>30</v>
      </c>
      <c r="AL112" s="238" t="s">
        <v>1599</v>
      </c>
      <c r="AM112" s="233" t="s">
        <v>1109</v>
      </c>
      <c r="AN112" s="236"/>
      <c r="AO112" s="240" t="s">
        <v>1051</v>
      </c>
      <c r="AP112" s="223" t="str">
        <f t="shared" si="26"/>
        <v>( 実態調査 )</v>
      </c>
      <c r="AQ112" t="str">
        <f t="shared" si="27"/>
        <v> （準拠する試案連番：この欄は入力不要です）</v>
      </c>
      <c r="AR112" t="str">
        <f t="shared" si="28"/>
        <v> （準拠する試案連番：この欄は入力不要です）</v>
      </c>
      <c r="AS112">
        <f t="shared" si="29"/>
        <v>30</v>
      </c>
      <c r="AX112">
        <f t="shared" si="13"/>
      </c>
      <c r="AY112" t="s">
        <v>291</v>
      </c>
    </row>
    <row r="113" spans="1:51" ht="13.5">
      <c r="A113" s="4">
        <v>879</v>
      </c>
      <c r="B113" s="5" t="s">
        <v>1046</v>
      </c>
      <c r="C113" s="5" t="s">
        <v>1046</v>
      </c>
      <c r="D113" s="6" t="s">
        <v>1369</v>
      </c>
      <c r="E113" s="5">
        <v>0</v>
      </c>
      <c r="F113" s="5">
        <v>0</v>
      </c>
      <c r="G113" s="5">
        <v>1</v>
      </c>
      <c r="H113" s="7" t="s">
        <v>1370</v>
      </c>
      <c r="I113" s="8"/>
      <c r="J113" s="8"/>
      <c r="K113" s="8"/>
      <c r="L113" s="8"/>
      <c r="M113" s="8"/>
      <c r="N113" s="8"/>
      <c r="O113" s="8"/>
      <c r="P113" s="8" t="s">
        <v>1360</v>
      </c>
      <c r="Q113" s="8"/>
      <c r="R113" s="8"/>
      <c r="S113" s="8" t="s">
        <v>293</v>
      </c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9" t="s">
        <v>1371</v>
      </c>
      <c r="AJ113" s="236" t="s">
        <v>591</v>
      </c>
      <c r="AK113" s="237">
        <v>0</v>
      </c>
      <c r="AL113" s="238">
        <v>0</v>
      </c>
      <c r="AM113" s="233" t="s">
        <v>1109</v>
      </c>
      <c r="AN113" s="236"/>
      <c r="AO113" s="240" t="s">
        <v>1051</v>
      </c>
      <c r="AP113" s="223" t="str">
        <f t="shared" si="26"/>
        <v>( 類推 )</v>
      </c>
      <c r="AQ113" t="str">
        <f t="shared" si="27"/>
        <v> （準拠する試案連番：0）</v>
      </c>
      <c r="AR113">
        <f t="shared" si="28"/>
      </c>
      <c r="AS113">
        <f t="shared" si="29"/>
        <v>0</v>
      </c>
      <c r="AX113">
        <f t="shared" si="13"/>
      </c>
      <c r="AY113" t="s">
        <v>291</v>
      </c>
    </row>
    <row r="114" spans="1:51" ht="13.5">
      <c r="A114" s="4">
        <v>920</v>
      </c>
      <c r="B114" s="5" t="s">
        <v>1046</v>
      </c>
      <c r="C114" s="5" t="s">
        <v>1046</v>
      </c>
      <c r="D114" s="6" t="s">
        <v>513</v>
      </c>
      <c r="E114" s="5">
        <v>0</v>
      </c>
      <c r="F114" s="5">
        <v>0</v>
      </c>
      <c r="G114" s="5">
        <v>1</v>
      </c>
      <c r="H114" s="7" t="s">
        <v>514</v>
      </c>
      <c r="I114" s="8"/>
      <c r="J114" s="8"/>
      <c r="K114" s="8"/>
      <c r="L114" s="8"/>
      <c r="M114" s="8"/>
      <c r="N114" s="8"/>
      <c r="O114" s="8"/>
      <c r="P114" s="8" t="s">
        <v>1360</v>
      </c>
      <c r="Q114" s="8"/>
      <c r="R114" s="8"/>
      <c r="S114" s="8" t="s">
        <v>293</v>
      </c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9" t="s">
        <v>1371</v>
      </c>
      <c r="AJ114" s="236" t="s">
        <v>591</v>
      </c>
      <c r="AK114" s="237">
        <v>0</v>
      </c>
      <c r="AL114" s="238">
        <v>0</v>
      </c>
      <c r="AM114" s="233" t="s">
        <v>1109</v>
      </c>
      <c r="AN114" s="236"/>
      <c r="AO114" s="240" t="s">
        <v>1051</v>
      </c>
      <c r="AP114" s="223" t="str">
        <f t="shared" si="26"/>
        <v>( 類推 )</v>
      </c>
      <c r="AQ114" t="str">
        <f t="shared" si="27"/>
        <v> （準拠する試案連番：0）</v>
      </c>
      <c r="AR114">
        <f t="shared" si="28"/>
      </c>
      <c r="AS114">
        <f t="shared" si="29"/>
        <v>0</v>
      </c>
      <c r="AX114">
        <f t="shared" si="13"/>
      </c>
      <c r="AY114" t="s">
        <v>291</v>
      </c>
    </row>
    <row r="115" spans="1:51" ht="13.5">
      <c r="A115" s="4">
        <v>955</v>
      </c>
      <c r="B115" s="5" t="s">
        <v>1046</v>
      </c>
      <c r="C115" s="5" t="s">
        <v>1046</v>
      </c>
      <c r="D115" s="6" t="s">
        <v>515</v>
      </c>
      <c r="E115" s="5">
        <v>0</v>
      </c>
      <c r="F115" s="5">
        <v>0</v>
      </c>
      <c r="G115" s="5">
        <v>1</v>
      </c>
      <c r="H115" s="7" t="s">
        <v>516</v>
      </c>
      <c r="I115" s="8"/>
      <c r="J115" s="8" t="s">
        <v>1353</v>
      </c>
      <c r="K115" s="8" t="s">
        <v>1788</v>
      </c>
      <c r="L115" s="8"/>
      <c r="M115" s="8"/>
      <c r="N115" s="8"/>
      <c r="O115" s="8"/>
      <c r="P115" s="8" t="s">
        <v>517</v>
      </c>
      <c r="Q115" s="8"/>
      <c r="R115" s="8"/>
      <c r="S115" s="8"/>
      <c r="T115" s="8"/>
      <c r="U115" s="8"/>
      <c r="V115" s="8"/>
      <c r="W115" s="8"/>
      <c r="X115" s="8" t="s">
        <v>1044</v>
      </c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9" t="s">
        <v>518</v>
      </c>
      <c r="AJ115" s="236" t="s">
        <v>95</v>
      </c>
      <c r="AK115" s="237"/>
      <c r="AL115" s="238" t="s">
        <v>278</v>
      </c>
      <c r="AM115" s="233" t="s">
        <v>98</v>
      </c>
      <c r="AN115" s="236"/>
      <c r="AO115" s="240" t="s">
        <v>1351</v>
      </c>
      <c r="AP115" s="223" t="str">
        <f t="shared" si="26"/>
        <v>( 類推 )</v>
      </c>
      <c r="AQ115" t="str">
        <f t="shared" si="27"/>
        <v> （準拠する試案連番：準拠する連番があれば試案№を、なければ0をご入力下さい）</v>
      </c>
      <c r="AR115">
        <f t="shared" si="28"/>
      </c>
      <c r="AS115">
        <f t="shared" si="29"/>
        <v>0</v>
      </c>
      <c r="AX115">
        <f t="shared" si="13"/>
      </c>
      <c r="AY115" t="s">
        <v>97</v>
      </c>
    </row>
    <row r="116" spans="1:51" ht="13.5">
      <c r="A116" s="4">
        <v>968</v>
      </c>
      <c r="B116" s="5" t="s">
        <v>1046</v>
      </c>
      <c r="C116" s="5" t="s">
        <v>1046</v>
      </c>
      <c r="D116" s="6" t="s">
        <v>519</v>
      </c>
      <c r="E116" s="5">
        <v>0</v>
      </c>
      <c r="F116" s="5">
        <v>0</v>
      </c>
      <c r="G116" s="5">
        <v>1</v>
      </c>
      <c r="H116" s="7" t="s">
        <v>520</v>
      </c>
      <c r="I116" s="8"/>
      <c r="J116" s="8" t="s">
        <v>1353</v>
      </c>
      <c r="K116" s="8" t="s">
        <v>1401</v>
      </c>
      <c r="L116" s="8"/>
      <c r="M116" s="8"/>
      <c r="N116" s="8"/>
      <c r="O116" s="8"/>
      <c r="P116" s="8" t="s">
        <v>1360</v>
      </c>
      <c r="Q116" s="8"/>
      <c r="R116" s="8"/>
      <c r="S116" s="8"/>
      <c r="T116" s="8"/>
      <c r="U116" s="8"/>
      <c r="V116" s="8"/>
      <c r="W116" s="8"/>
      <c r="X116" s="8" t="s">
        <v>1044</v>
      </c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9" t="s">
        <v>521</v>
      </c>
      <c r="AJ116" s="236" t="s">
        <v>96</v>
      </c>
      <c r="AK116" s="237">
        <v>50</v>
      </c>
      <c r="AL116" s="238">
        <v>50</v>
      </c>
      <c r="AM116" s="233" t="s">
        <v>98</v>
      </c>
      <c r="AN116" s="236"/>
      <c r="AO116" s="240" t="s">
        <v>1351</v>
      </c>
      <c r="AP116" s="223" t="str">
        <f t="shared" si="26"/>
        <v>( 実態調査 )</v>
      </c>
      <c r="AQ116" t="str">
        <f t="shared" si="27"/>
        <v> （準拠する試案連番：50）</v>
      </c>
      <c r="AR116" t="str">
        <f t="shared" si="28"/>
        <v> （準拠する試案連番：50）</v>
      </c>
      <c r="AS116">
        <f t="shared" si="29"/>
        <v>50</v>
      </c>
      <c r="AX116">
        <f t="shared" si="13"/>
      </c>
      <c r="AY116" t="s">
        <v>97</v>
      </c>
    </row>
    <row r="117" spans="1:51" ht="13.5">
      <c r="A117" s="4">
        <v>977</v>
      </c>
      <c r="B117" s="5" t="s">
        <v>1046</v>
      </c>
      <c r="C117" s="5" t="s">
        <v>1046</v>
      </c>
      <c r="D117" s="6" t="s">
        <v>522</v>
      </c>
      <c r="E117" s="5">
        <v>0</v>
      </c>
      <c r="F117" s="5">
        <v>0</v>
      </c>
      <c r="G117" s="5">
        <v>1</v>
      </c>
      <c r="H117" s="7" t="s">
        <v>523</v>
      </c>
      <c r="I117" s="8"/>
      <c r="J117" s="8" t="s">
        <v>1353</v>
      </c>
      <c r="K117" s="8" t="s">
        <v>680</v>
      </c>
      <c r="L117" s="8"/>
      <c r="M117" s="8"/>
      <c r="N117" s="8"/>
      <c r="O117" s="8"/>
      <c r="P117" s="8" t="s">
        <v>1360</v>
      </c>
      <c r="Q117" s="8"/>
      <c r="R117" s="8"/>
      <c r="S117" s="8"/>
      <c r="T117" s="8"/>
      <c r="U117" s="8"/>
      <c r="V117" s="8"/>
      <c r="W117" s="8"/>
      <c r="X117" s="8" t="s">
        <v>1044</v>
      </c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9" t="s">
        <v>524</v>
      </c>
      <c r="AJ117" s="236" t="s">
        <v>95</v>
      </c>
      <c r="AK117" s="237"/>
      <c r="AL117" s="238" t="s">
        <v>278</v>
      </c>
      <c r="AM117" s="233" t="s">
        <v>98</v>
      </c>
      <c r="AN117" s="236"/>
      <c r="AO117" s="240" t="s">
        <v>1351</v>
      </c>
      <c r="AP117" s="223" t="str">
        <f t="shared" si="26"/>
        <v>( 類推 )</v>
      </c>
      <c r="AQ117" t="str">
        <f t="shared" si="27"/>
        <v> （準拠する試案連番：準拠する連番があれば試案№を、なければ0をご入力下さい）</v>
      </c>
      <c r="AR117">
        <f t="shared" si="28"/>
      </c>
      <c r="AS117">
        <f t="shared" si="29"/>
        <v>0</v>
      </c>
      <c r="AX117">
        <f t="shared" si="13"/>
      </c>
      <c r="AY117" t="s">
        <v>97</v>
      </c>
    </row>
    <row r="118" spans="1:51" ht="13.5">
      <c r="A118" s="4">
        <v>1007</v>
      </c>
      <c r="B118" s="40" t="s">
        <v>1046</v>
      </c>
      <c r="C118" s="40" t="s">
        <v>1046</v>
      </c>
      <c r="D118" s="14" t="s">
        <v>1402</v>
      </c>
      <c r="E118" s="15">
        <v>0</v>
      </c>
      <c r="F118" s="15">
        <v>0</v>
      </c>
      <c r="G118" s="15">
        <v>1</v>
      </c>
      <c r="H118" s="16" t="s">
        <v>1403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9"/>
      <c r="AJ118" s="236" t="s">
        <v>96</v>
      </c>
      <c r="AK118" s="237">
        <v>30</v>
      </c>
      <c r="AL118" s="238">
        <v>30</v>
      </c>
      <c r="AM118" s="233" t="s">
        <v>98</v>
      </c>
      <c r="AN118" s="236"/>
      <c r="AO118" s="240" t="s">
        <v>1351</v>
      </c>
      <c r="AP118" s="223" t="str">
        <f t="shared" si="26"/>
        <v>( 実態調査 )</v>
      </c>
      <c r="AQ118" t="str">
        <f t="shared" si="27"/>
        <v> （準拠する試案連番：30）</v>
      </c>
      <c r="AR118" t="str">
        <f t="shared" si="28"/>
        <v> （準拠する試案連番：30）</v>
      </c>
      <c r="AS118">
        <f t="shared" si="29"/>
        <v>30</v>
      </c>
      <c r="AX118">
        <f t="shared" si="13"/>
      </c>
      <c r="AY118" t="s">
        <v>97</v>
      </c>
    </row>
    <row r="119" spans="1:51" ht="13.5">
      <c r="A119" s="4">
        <v>1023</v>
      </c>
      <c r="B119" s="40" t="s">
        <v>1046</v>
      </c>
      <c r="C119" s="40" t="s">
        <v>1046</v>
      </c>
      <c r="D119" s="14" t="s">
        <v>1404</v>
      </c>
      <c r="E119" s="15">
        <v>0</v>
      </c>
      <c r="F119" s="15">
        <v>0</v>
      </c>
      <c r="G119" s="15">
        <v>1</v>
      </c>
      <c r="H119" s="16" t="s">
        <v>1405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9"/>
      <c r="AJ119" s="236" t="s">
        <v>96</v>
      </c>
      <c r="AK119" s="237">
        <v>30</v>
      </c>
      <c r="AL119" s="238">
        <v>30</v>
      </c>
      <c r="AM119" s="233" t="s">
        <v>98</v>
      </c>
      <c r="AN119" s="236"/>
      <c r="AO119" s="240" t="s">
        <v>1351</v>
      </c>
      <c r="AP119" s="223" t="str">
        <f t="shared" si="26"/>
        <v>( 実態調査 )</v>
      </c>
      <c r="AQ119" t="str">
        <f t="shared" si="27"/>
        <v> （準拠する試案連番：30）</v>
      </c>
      <c r="AR119" t="str">
        <f t="shared" si="28"/>
        <v> （準拠する試案連番：30）</v>
      </c>
      <c r="AS119">
        <f t="shared" si="29"/>
        <v>30</v>
      </c>
      <c r="AX119">
        <f t="shared" si="13"/>
      </c>
      <c r="AY119" t="s">
        <v>97</v>
      </c>
    </row>
    <row r="120" spans="1:51" ht="13.5">
      <c r="A120" s="4">
        <v>1039</v>
      </c>
      <c r="B120" s="40" t="s">
        <v>1046</v>
      </c>
      <c r="C120" s="40" t="s">
        <v>1046</v>
      </c>
      <c r="D120" s="14" t="s">
        <v>1406</v>
      </c>
      <c r="E120" s="15">
        <v>0</v>
      </c>
      <c r="F120" s="15">
        <v>0</v>
      </c>
      <c r="G120" s="15">
        <v>1</v>
      </c>
      <c r="H120" s="16" t="s">
        <v>1407</v>
      </c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9"/>
      <c r="AJ120" s="236" t="s">
        <v>95</v>
      </c>
      <c r="AK120" s="237" t="s">
        <v>510</v>
      </c>
      <c r="AL120" s="238" t="s">
        <v>278</v>
      </c>
      <c r="AM120" s="233" t="s">
        <v>98</v>
      </c>
      <c r="AN120" s="236"/>
      <c r="AO120" s="240" t="s">
        <v>1351</v>
      </c>
      <c r="AP120" s="223" t="str">
        <f t="shared" si="26"/>
        <v>( 類推 )</v>
      </c>
      <c r="AQ120" t="str">
        <f t="shared" si="27"/>
        <v> （準拠する試案連番：準拠する連番があれば試案№を、なければ0をご入力下さい）</v>
      </c>
      <c r="AR120">
        <f t="shared" si="28"/>
      </c>
      <c r="AS120">
        <f t="shared" si="29"/>
        <v>0</v>
      </c>
      <c r="AX120">
        <f t="shared" si="13"/>
      </c>
      <c r="AY120" t="s">
        <v>97</v>
      </c>
    </row>
    <row r="121" spans="1:51" ht="13.5">
      <c r="A121" s="4">
        <v>1070</v>
      </c>
      <c r="B121" s="40" t="s">
        <v>1046</v>
      </c>
      <c r="C121" s="40" t="s">
        <v>1046</v>
      </c>
      <c r="D121" s="14" t="s">
        <v>1674</v>
      </c>
      <c r="E121" s="15">
        <v>0</v>
      </c>
      <c r="F121" s="15">
        <v>0</v>
      </c>
      <c r="G121" s="15">
        <v>2</v>
      </c>
      <c r="H121" s="16" t="s">
        <v>1675</v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9"/>
      <c r="AJ121" s="236" t="s">
        <v>592</v>
      </c>
      <c r="AK121" s="237">
        <v>115</v>
      </c>
      <c r="AL121" s="238" t="s">
        <v>1599</v>
      </c>
      <c r="AM121" s="233" t="s">
        <v>241</v>
      </c>
      <c r="AN121" s="236"/>
      <c r="AO121" s="236" t="s">
        <v>1351</v>
      </c>
      <c r="AP121" s="223" t="str">
        <f t="shared" si="26"/>
        <v>( 実態調査 )</v>
      </c>
      <c r="AQ121" t="str">
        <f t="shared" si="27"/>
        <v> （準拠する試案連番：この欄は入力不要です）</v>
      </c>
      <c r="AR121" t="str">
        <f t="shared" si="28"/>
        <v> （準拠する試案連番：この欄は入力不要です）</v>
      </c>
      <c r="AS121">
        <f t="shared" si="29"/>
        <v>115</v>
      </c>
      <c r="AX121">
        <f t="shared" si="13"/>
      </c>
      <c r="AY121" t="s">
        <v>243</v>
      </c>
    </row>
    <row r="122" spans="1:51" ht="13.5">
      <c r="A122" s="4">
        <v>1075</v>
      </c>
      <c r="B122" s="40" t="s">
        <v>1046</v>
      </c>
      <c r="C122" s="40" t="s">
        <v>1046</v>
      </c>
      <c r="D122" s="14" t="s">
        <v>1676</v>
      </c>
      <c r="E122" s="15">
        <v>0</v>
      </c>
      <c r="F122" s="15">
        <v>0</v>
      </c>
      <c r="G122" s="15">
        <v>1</v>
      </c>
      <c r="H122" s="16" t="s">
        <v>1677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9"/>
      <c r="AJ122" s="236" t="s">
        <v>95</v>
      </c>
      <c r="AK122" s="237" t="s">
        <v>510</v>
      </c>
      <c r="AL122" s="238" t="s">
        <v>278</v>
      </c>
      <c r="AM122" s="233" t="s">
        <v>98</v>
      </c>
      <c r="AN122" s="236"/>
      <c r="AO122" s="240" t="s">
        <v>1351</v>
      </c>
      <c r="AP122" s="223" t="str">
        <f t="shared" si="26"/>
        <v>( 類推 )</v>
      </c>
      <c r="AQ122" t="str">
        <f t="shared" si="27"/>
        <v> （準拠する試案連番：準拠する連番があれば試案№を、なければ0をご入力下さい）</v>
      </c>
      <c r="AR122">
        <f t="shared" si="28"/>
      </c>
      <c r="AS122">
        <f t="shared" si="29"/>
        <v>0</v>
      </c>
      <c r="AX122">
        <f t="shared" si="13"/>
      </c>
      <c r="AY122" t="s">
        <v>97</v>
      </c>
    </row>
    <row r="123" spans="1:51" ht="13.5">
      <c r="A123" s="4">
        <v>1091</v>
      </c>
      <c r="B123" s="40" t="s">
        <v>1046</v>
      </c>
      <c r="C123" s="40" t="s">
        <v>1046</v>
      </c>
      <c r="D123" s="14" t="s">
        <v>1678</v>
      </c>
      <c r="E123" s="15">
        <v>0</v>
      </c>
      <c r="F123" s="15">
        <v>0</v>
      </c>
      <c r="G123" s="15">
        <v>1</v>
      </c>
      <c r="H123" s="16" t="s">
        <v>1679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9"/>
      <c r="AJ123" s="236" t="s">
        <v>95</v>
      </c>
      <c r="AK123" s="237" t="s">
        <v>510</v>
      </c>
      <c r="AL123" s="238" t="s">
        <v>278</v>
      </c>
      <c r="AM123" s="233" t="s">
        <v>98</v>
      </c>
      <c r="AN123" s="236"/>
      <c r="AO123" s="240" t="s">
        <v>1351</v>
      </c>
      <c r="AP123" s="223" t="str">
        <f aca="true" t="shared" si="30" ref="AP123:AP130">"( "&amp;AJ123&amp;" )"</f>
        <v>( 類推 )</v>
      </c>
      <c r="AQ123" t="str">
        <f aca="true" t="shared" si="31" ref="AQ123:AQ130">IF(AL123="準拠する試案№をご入力下さい",""," （準拠する試案連番："&amp;AL123&amp;"）")</f>
        <v> （準拠する試案連番：準拠する連番があれば試案№を、なければ0をご入力下さい）</v>
      </c>
      <c r="AR123">
        <f aca="true" t="shared" si="32" ref="AR123:AR130">IF(OR(AL123="準拠する連番があれば試案№を、なければ0をご入力下さい",AL123=0),""," （準拠する試案連番："&amp;AL123&amp;"）")</f>
      </c>
      <c r="AS123">
        <f aca="true" t="shared" si="33" ref="AS123:AS130">IF(OR(AK123="この欄は入力不要です",AK123="調査していれば件数、調査していなければ0をご入力下さい",AK123=0),0,AK123)</f>
        <v>0</v>
      </c>
      <c r="AX123">
        <f t="shared" si="13"/>
      </c>
      <c r="AY123" t="s">
        <v>97</v>
      </c>
    </row>
    <row r="124" spans="1:51" ht="13.5">
      <c r="A124" s="4">
        <v>1102</v>
      </c>
      <c r="B124" s="40" t="s">
        <v>1046</v>
      </c>
      <c r="C124" s="40" t="s">
        <v>1046</v>
      </c>
      <c r="D124" s="14" t="s">
        <v>1680</v>
      </c>
      <c r="E124" s="15">
        <v>0</v>
      </c>
      <c r="F124" s="15">
        <v>0</v>
      </c>
      <c r="G124" s="15">
        <v>1</v>
      </c>
      <c r="H124" s="16" t="s">
        <v>1681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9"/>
      <c r="AJ124" s="236" t="s">
        <v>95</v>
      </c>
      <c r="AK124" s="237" t="s">
        <v>510</v>
      </c>
      <c r="AL124" s="238" t="s">
        <v>278</v>
      </c>
      <c r="AM124" s="233" t="s">
        <v>98</v>
      </c>
      <c r="AN124" s="236"/>
      <c r="AO124" s="240" t="s">
        <v>1351</v>
      </c>
      <c r="AP124" s="223" t="str">
        <f t="shared" si="30"/>
        <v>( 類推 )</v>
      </c>
      <c r="AQ124" t="str">
        <f t="shared" si="31"/>
        <v> （準拠する試案連番：準拠する連番があれば試案№を、なければ0をご入力下さい）</v>
      </c>
      <c r="AR124">
        <f t="shared" si="32"/>
      </c>
      <c r="AS124">
        <f t="shared" si="33"/>
        <v>0</v>
      </c>
      <c r="AX124">
        <f t="shared" si="13"/>
      </c>
      <c r="AY124" t="s">
        <v>97</v>
      </c>
    </row>
    <row r="125" spans="1:51" ht="13.5">
      <c r="A125" s="4">
        <v>1133</v>
      </c>
      <c r="B125" s="40" t="s">
        <v>1046</v>
      </c>
      <c r="C125" s="40" t="s">
        <v>1046</v>
      </c>
      <c r="D125" s="14" t="s">
        <v>910</v>
      </c>
      <c r="E125" s="15">
        <v>0</v>
      </c>
      <c r="F125" s="15">
        <v>0</v>
      </c>
      <c r="G125" s="15">
        <v>2</v>
      </c>
      <c r="H125" s="16" t="s">
        <v>911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9"/>
      <c r="AJ125" s="236" t="s">
        <v>95</v>
      </c>
      <c r="AK125" s="237" t="s">
        <v>510</v>
      </c>
      <c r="AL125" s="238" t="s">
        <v>278</v>
      </c>
      <c r="AM125" s="233" t="s">
        <v>98</v>
      </c>
      <c r="AN125" s="236"/>
      <c r="AO125" s="240" t="s">
        <v>1351</v>
      </c>
      <c r="AP125" s="223" t="str">
        <f t="shared" si="30"/>
        <v>( 類推 )</v>
      </c>
      <c r="AQ125" t="str">
        <f t="shared" si="31"/>
        <v> （準拠する試案連番：準拠する連番があれば試案№を、なければ0をご入力下さい）</v>
      </c>
      <c r="AR125">
        <f t="shared" si="32"/>
      </c>
      <c r="AS125">
        <f t="shared" si="33"/>
        <v>0</v>
      </c>
      <c r="AX125">
        <f t="shared" si="13"/>
      </c>
      <c r="AY125" t="s">
        <v>97</v>
      </c>
    </row>
    <row r="126" spans="1:51" ht="13.5">
      <c r="A126" s="4">
        <v>1135</v>
      </c>
      <c r="B126" s="40" t="s">
        <v>1046</v>
      </c>
      <c r="C126" s="40" t="s">
        <v>1046</v>
      </c>
      <c r="D126" s="14" t="s">
        <v>912</v>
      </c>
      <c r="E126" s="15">
        <v>0</v>
      </c>
      <c r="F126" s="15">
        <v>0</v>
      </c>
      <c r="G126" s="15">
        <v>2</v>
      </c>
      <c r="H126" s="16" t="s">
        <v>913</v>
      </c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9"/>
      <c r="AJ126" s="236" t="s">
        <v>95</v>
      </c>
      <c r="AK126" s="237" t="s">
        <v>510</v>
      </c>
      <c r="AL126" s="238" t="s">
        <v>278</v>
      </c>
      <c r="AM126" s="233" t="s">
        <v>98</v>
      </c>
      <c r="AN126" s="236"/>
      <c r="AO126" s="240" t="s">
        <v>1351</v>
      </c>
      <c r="AP126" s="223" t="str">
        <f t="shared" si="30"/>
        <v>( 類推 )</v>
      </c>
      <c r="AQ126" t="str">
        <f t="shared" si="31"/>
        <v> （準拠する試案連番：準拠する連番があれば試案№を、なければ0をご入力下さい）</v>
      </c>
      <c r="AR126">
        <f t="shared" si="32"/>
      </c>
      <c r="AS126">
        <f t="shared" si="33"/>
        <v>0</v>
      </c>
      <c r="AX126">
        <f t="shared" si="13"/>
      </c>
      <c r="AY126" t="s">
        <v>97</v>
      </c>
    </row>
    <row r="127" spans="1:51" ht="13.5">
      <c r="A127" s="4">
        <v>1139</v>
      </c>
      <c r="B127" s="40" t="s">
        <v>1046</v>
      </c>
      <c r="C127" s="40" t="s">
        <v>1046</v>
      </c>
      <c r="D127" s="14" t="s">
        <v>914</v>
      </c>
      <c r="E127" s="15">
        <v>0</v>
      </c>
      <c r="F127" s="15">
        <v>0</v>
      </c>
      <c r="G127" s="15">
        <v>2</v>
      </c>
      <c r="H127" s="16" t="s">
        <v>915</v>
      </c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9"/>
      <c r="AJ127" s="236" t="s">
        <v>95</v>
      </c>
      <c r="AK127" s="237" t="s">
        <v>510</v>
      </c>
      <c r="AL127" s="238" t="s">
        <v>278</v>
      </c>
      <c r="AM127" s="233" t="s">
        <v>98</v>
      </c>
      <c r="AN127" s="236"/>
      <c r="AO127" s="240" t="s">
        <v>1351</v>
      </c>
      <c r="AP127" s="223" t="str">
        <f t="shared" si="30"/>
        <v>( 類推 )</v>
      </c>
      <c r="AQ127" t="str">
        <f t="shared" si="31"/>
        <v> （準拠する試案連番：準拠する連番があれば試案№を、なければ0をご入力下さい）</v>
      </c>
      <c r="AR127">
        <f t="shared" si="32"/>
      </c>
      <c r="AS127">
        <f t="shared" si="33"/>
        <v>0</v>
      </c>
      <c r="AX127">
        <f t="shared" si="13"/>
      </c>
      <c r="AY127" t="s">
        <v>97</v>
      </c>
    </row>
    <row r="128" spans="1:51" ht="13.5">
      <c r="A128" s="4">
        <v>1144</v>
      </c>
      <c r="B128" s="40" t="s">
        <v>1046</v>
      </c>
      <c r="C128" s="40" t="s">
        <v>1046</v>
      </c>
      <c r="D128" s="14" t="s">
        <v>916</v>
      </c>
      <c r="E128" s="15">
        <v>0</v>
      </c>
      <c r="F128" s="15">
        <v>0</v>
      </c>
      <c r="G128" s="15">
        <v>2</v>
      </c>
      <c r="H128" s="16" t="s">
        <v>917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9"/>
      <c r="AJ128" s="236" t="s">
        <v>95</v>
      </c>
      <c r="AK128" s="237" t="s">
        <v>510</v>
      </c>
      <c r="AL128" s="238" t="s">
        <v>278</v>
      </c>
      <c r="AM128" s="233" t="s">
        <v>98</v>
      </c>
      <c r="AN128" s="236"/>
      <c r="AO128" s="240" t="s">
        <v>1351</v>
      </c>
      <c r="AP128" s="223" t="str">
        <f t="shared" si="30"/>
        <v>( 類推 )</v>
      </c>
      <c r="AQ128" t="str">
        <f t="shared" si="31"/>
        <v> （準拠する試案連番：準拠する連番があれば試案№を、なければ0をご入力下さい）</v>
      </c>
      <c r="AR128">
        <f t="shared" si="32"/>
      </c>
      <c r="AS128">
        <f t="shared" si="33"/>
        <v>0</v>
      </c>
      <c r="AX128">
        <f t="shared" si="13"/>
      </c>
      <c r="AY128" t="s">
        <v>97</v>
      </c>
    </row>
    <row r="129" spans="1:51" ht="13.5">
      <c r="A129" s="4">
        <v>1149</v>
      </c>
      <c r="B129" s="40" t="s">
        <v>1046</v>
      </c>
      <c r="C129" s="40" t="s">
        <v>1046</v>
      </c>
      <c r="D129" s="14" t="s">
        <v>918</v>
      </c>
      <c r="E129" s="15">
        <v>0</v>
      </c>
      <c r="F129" s="15">
        <v>0</v>
      </c>
      <c r="G129" s="15">
        <v>2</v>
      </c>
      <c r="H129" s="16" t="s">
        <v>919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9"/>
      <c r="AJ129" s="236" t="s">
        <v>96</v>
      </c>
      <c r="AK129" s="237">
        <v>50</v>
      </c>
      <c r="AL129" s="238">
        <v>50</v>
      </c>
      <c r="AM129" s="233" t="s">
        <v>98</v>
      </c>
      <c r="AN129" s="236"/>
      <c r="AO129" s="240" t="s">
        <v>1351</v>
      </c>
      <c r="AP129" s="223" t="str">
        <f t="shared" si="30"/>
        <v>( 実態調査 )</v>
      </c>
      <c r="AQ129" t="str">
        <f t="shared" si="31"/>
        <v> （準拠する試案連番：50）</v>
      </c>
      <c r="AR129" t="str">
        <f t="shared" si="32"/>
        <v> （準拠する試案連番：50）</v>
      </c>
      <c r="AS129">
        <f t="shared" si="33"/>
        <v>50</v>
      </c>
      <c r="AX129">
        <f t="shared" si="13"/>
      </c>
      <c r="AY129" t="s">
        <v>97</v>
      </c>
    </row>
    <row r="130" spans="1:51" ht="13.5">
      <c r="A130" s="4">
        <v>1152</v>
      </c>
      <c r="B130" s="40" t="s">
        <v>1046</v>
      </c>
      <c r="C130" s="40" t="s">
        <v>1046</v>
      </c>
      <c r="D130" s="14" t="s">
        <v>920</v>
      </c>
      <c r="E130" s="15">
        <v>0</v>
      </c>
      <c r="F130" s="15">
        <v>0</v>
      </c>
      <c r="G130" s="15">
        <v>2</v>
      </c>
      <c r="H130" s="16" t="s">
        <v>921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9"/>
      <c r="AJ130" s="236" t="s">
        <v>95</v>
      </c>
      <c r="AK130" s="237" t="s">
        <v>510</v>
      </c>
      <c r="AL130" s="238" t="s">
        <v>278</v>
      </c>
      <c r="AM130" s="233" t="s">
        <v>98</v>
      </c>
      <c r="AN130" s="236"/>
      <c r="AO130" s="240" t="s">
        <v>1351</v>
      </c>
      <c r="AP130" s="223" t="str">
        <f t="shared" si="30"/>
        <v>( 類推 )</v>
      </c>
      <c r="AQ130" t="str">
        <f t="shared" si="31"/>
        <v> （準拠する試案連番：準拠する連番があれば試案№を、なければ0をご入力下さい）</v>
      </c>
      <c r="AR130">
        <f t="shared" si="32"/>
      </c>
      <c r="AS130">
        <f t="shared" si="33"/>
        <v>0</v>
      </c>
      <c r="AX130">
        <f t="shared" si="13"/>
      </c>
      <c r="AY130" t="s">
        <v>97</v>
      </c>
    </row>
    <row r="131" spans="1:51" ht="13.5">
      <c r="A131" s="4">
        <v>1154</v>
      </c>
      <c r="B131" s="40" t="s">
        <v>1046</v>
      </c>
      <c r="C131" s="40" t="s">
        <v>1046</v>
      </c>
      <c r="D131" s="14" t="s">
        <v>922</v>
      </c>
      <c r="E131" s="15">
        <v>0</v>
      </c>
      <c r="F131" s="15">
        <v>0</v>
      </c>
      <c r="G131" s="15">
        <v>2</v>
      </c>
      <c r="H131" s="16" t="s">
        <v>923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9"/>
      <c r="AJ131" s="236" t="s">
        <v>893</v>
      </c>
      <c r="AK131" s="237" t="s">
        <v>1599</v>
      </c>
      <c r="AL131" s="238" t="s">
        <v>1599</v>
      </c>
      <c r="AM131" s="233" t="s">
        <v>1225</v>
      </c>
      <c r="AN131" s="236"/>
      <c r="AO131" s="240" t="s">
        <v>1351</v>
      </c>
      <c r="AP131" s="223" t="str">
        <f aca="true" t="shared" si="34" ref="AP131:AP150">"( "&amp;AJ131&amp;" )"</f>
        <v>( 未調査(不明) )</v>
      </c>
      <c r="AQ131" t="str">
        <f aca="true" t="shared" si="35" ref="AQ131:AQ150">IF(AL131="準拠する試案№をご入力下さい",""," （準拠する試案連番："&amp;AL131&amp;"）")</f>
        <v> （準拠する試案連番：この欄は入力不要です）</v>
      </c>
      <c r="AR131" t="str">
        <f aca="true" t="shared" si="36" ref="AR131:AR150">IF(OR(AL131="準拠する連番があれば試案№を、なければ0をご入力下さい",AL131=0),""," （準拠する試案連番："&amp;AL131&amp;"）")</f>
        <v> （準拠する試案連番：この欄は入力不要です）</v>
      </c>
      <c r="AS131">
        <f aca="true" t="shared" si="37" ref="AS131:AS150">IF(OR(AK131="この欄は入力不要です",AK131="調査していれば件数、調査していなければ0をご入力下さい",AK131=0),0,AK131)</f>
        <v>0</v>
      </c>
      <c r="AX131">
        <f aca="true" t="shared" si="38" ref="AX131:AX194">IF(OR(A131=A130,A131=A132),1,"")</f>
      </c>
      <c r="AY131" t="s">
        <v>97</v>
      </c>
    </row>
    <row r="132" spans="1:51" ht="13.5">
      <c r="A132" s="4">
        <v>1156</v>
      </c>
      <c r="B132" s="5" t="s">
        <v>595</v>
      </c>
      <c r="C132" s="5" t="s">
        <v>1046</v>
      </c>
      <c r="D132" s="6" t="s">
        <v>924</v>
      </c>
      <c r="E132" s="5">
        <v>0</v>
      </c>
      <c r="F132" s="5">
        <v>0</v>
      </c>
      <c r="G132" s="5">
        <v>2</v>
      </c>
      <c r="H132" s="7" t="s">
        <v>925</v>
      </c>
      <c r="I132" s="8" t="s">
        <v>17</v>
      </c>
      <c r="J132" s="8"/>
      <c r="K132" s="8"/>
      <c r="L132" s="8"/>
      <c r="M132" s="8"/>
      <c r="N132" s="8"/>
      <c r="O132" s="8"/>
      <c r="P132" s="8" t="s">
        <v>286</v>
      </c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9"/>
      <c r="AJ132" s="236" t="s">
        <v>1193</v>
      </c>
      <c r="AK132" s="237" t="s">
        <v>1599</v>
      </c>
      <c r="AL132" s="238" t="s">
        <v>1599</v>
      </c>
      <c r="AM132" s="233" t="s">
        <v>507</v>
      </c>
      <c r="AN132" s="236"/>
      <c r="AO132" s="240" t="s">
        <v>1051</v>
      </c>
      <c r="AP132" s="223" t="str">
        <f t="shared" si="34"/>
        <v>( 未調査(医療材料なし) )</v>
      </c>
      <c r="AQ132" t="str">
        <f t="shared" si="35"/>
        <v> （準拠する試案連番：この欄は入力不要です）</v>
      </c>
      <c r="AR132" t="str">
        <f t="shared" si="36"/>
        <v> （準拠する試案連番：この欄は入力不要です）</v>
      </c>
      <c r="AS132">
        <f t="shared" si="37"/>
        <v>0</v>
      </c>
      <c r="AX132">
        <f t="shared" si="38"/>
      </c>
      <c r="AY132" t="s">
        <v>904</v>
      </c>
    </row>
    <row r="133" spans="1:51" ht="13.5">
      <c r="A133" s="4">
        <v>1164</v>
      </c>
      <c r="B133" s="5" t="s">
        <v>1046</v>
      </c>
      <c r="C133" s="5" t="s">
        <v>1046</v>
      </c>
      <c r="D133" s="6" t="s">
        <v>18</v>
      </c>
      <c r="E133" s="5">
        <v>0</v>
      </c>
      <c r="F133" s="5">
        <v>0</v>
      </c>
      <c r="G133" s="5">
        <v>1</v>
      </c>
      <c r="H133" s="7" t="s">
        <v>19</v>
      </c>
      <c r="I133" s="8"/>
      <c r="J133" s="8"/>
      <c r="K133" s="8"/>
      <c r="L133" s="8"/>
      <c r="M133" s="8"/>
      <c r="N133" s="8"/>
      <c r="O133" s="8"/>
      <c r="P133" s="8" t="s">
        <v>1360</v>
      </c>
      <c r="Q133" s="8"/>
      <c r="R133" s="8"/>
      <c r="S133" s="8" t="s">
        <v>293</v>
      </c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9"/>
      <c r="AJ133" s="236" t="s">
        <v>592</v>
      </c>
      <c r="AK133" s="237">
        <v>50</v>
      </c>
      <c r="AL133" s="238" t="s">
        <v>1599</v>
      </c>
      <c r="AM133" s="233" t="s">
        <v>1109</v>
      </c>
      <c r="AN133" s="236"/>
      <c r="AO133" s="240" t="s">
        <v>1051</v>
      </c>
      <c r="AP133" s="223" t="str">
        <f t="shared" si="34"/>
        <v>( 実態調査 )</v>
      </c>
      <c r="AQ133" t="str">
        <f t="shared" si="35"/>
        <v> （準拠する試案連番：この欄は入力不要です）</v>
      </c>
      <c r="AR133" t="str">
        <f t="shared" si="36"/>
        <v> （準拠する試案連番：この欄は入力不要です）</v>
      </c>
      <c r="AS133">
        <f t="shared" si="37"/>
        <v>50</v>
      </c>
      <c r="AX133">
        <f t="shared" si="38"/>
      </c>
      <c r="AY133" t="s">
        <v>291</v>
      </c>
    </row>
    <row r="134" spans="1:51" ht="13.5">
      <c r="A134" s="4">
        <v>1168</v>
      </c>
      <c r="B134" s="5" t="s">
        <v>1046</v>
      </c>
      <c r="C134" s="5" t="s">
        <v>1046</v>
      </c>
      <c r="D134" s="6" t="s">
        <v>20</v>
      </c>
      <c r="E134" s="5">
        <v>0</v>
      </c>
      <c r="F134" s="5">
        <v>0</v>
      </c>
      <c r="G134" s="5">
        <v>1</v>
      </c>
      <c r="H134" s="7" t="s">
        <v>21</v>
      </c>
      <c r="I134" s="8"/>
      <c r="J134" s="8"/>
      <c r="K134" s="8"/>
      <c r="L134" s="8"/>
      <c r="M134" s="8"/>
      <c r="N134" s="8"/>
      <c r="O134" s="8"/>
      <c r="P134" s="8" t="s">
        <v>1360</v>
      </c>
      <c r="Q134" s="8"/>
      <c r="R134" s="8"/>
      <c r="S134" s="8" t="s">
        <v>293</v>
      </c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9"/>
      <c r="AJ134" s="236" t="s">
        <v>592</v>
      </c>
      <c r="AK134" s="237">
        <v>50</v>
      </c>
      <c r="AL134" s="238" t="s">
        <v>1599</v>
      </c>
      <c r="AM134" s="233" t="s">
        <v>1109</v>
      </c>
      <c r="AN134" s="236"/>
      <c r="AO134" s="240" t="s">
        <v>1051</v>
      </c>
      <c r="AP134" s="223" t="str">
        <f t="shared" si="34"/>
        <v>( 実態調査 )</v>
      </c>
      <c r="AQ134" t="str">
        <f t="shared" si="35"/>
        <v> （準拠する試案連番：この欄は入力不要です）</v>
      </c>
      <c r="AR134" t="str">
        <f t="shared" si="36"/>
        <v> （準拠する試案連番：この欄は入力不要です）</v>
      </c>
      <c r="AS134">
        <f t="shared" si="37"/>
        <v>50</v>
      </c>
      <c r="AX134">
        <f t="shared" si="38"/>
      </c>
      <c r="AY134" t="s">
        <v>291</v>
      </c>
    </row>
    <row r="135" spans="1:51" ht="13.5">
      <c r="A135" s="4">
        <v>1171</v>
      </c>
      <c r="B135" s="5" t="s">
        <v>1046</v>
      </c>
      <c r="C135" s="5" t="s">
        <v>1046</v>
      </c>
      <c r="D135" s="6" t="s">
        <v>22</v>
      </c>
      <c r="E135" s="5">
        <v>0</v>
      </c>
      <c r="F135" s="5">
        <v>0</v>
      </c>
      <c r="G135" s="5">
        <v>1</v>
      </c>
      <c r="H135" s="7" t="s">
        <v>1472</v>
      </c>
      <c r="I135" s="8"/>
      <c r="J135" s="8"/>
      <c r="K135" s="8"/>
      <c r="L135" s="8"/>
      <c r="M135" s="8"/>
      <c r="N135" s="8"/>
      <c r="O135" s="8"/>
      <c r="P135" s="8" t="s">
        <v>1360</v>
      </c>
      <c r="Q135" s="8"/>
      <c r="R135" s="8"/>
      <c r="S135" s="8" t="s">
        <v>293</v>
      </c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9"/>
      <c r="AJ135" s="236" t="s">
        <v>591</v>
      </c>
      <c r="AK135" s="237">
        <v>0</v>
      </c>
      <c r="AL135" s="238">
        <v>0</v>
      </c>
      <c r="AM135" s="233" t="s">
        <v>1109</v>
      </c>
      <c r="AN135" s="236"/>
      <c r="AO135" s="240" t="s">
        <v>1051</v>
      </c>
      <c r="AP135" s="223" t="str">
        <f t="shared" si="34"/>
        <v>( 類推 )</v>
      </c>
      <c r="AQ135" t="str">
        <f t="shared" si="35"/>
        <v> （準拠する試案連番：0）</v>
      </c>
      <c r="AR135">
        <f t="shared" si="36"/>
      </c>
      <c r="AS135">
        <f t="shared" si="37"/>
        <v>0</v>
      </c>
      <c r="AX135">
        <f t="shared" si="38"/>
      </c>
      <c r="AY135" t="s">
        <v>291</v>
      </c>
    </row>
    <row r="136" spans="1:52" ht="13.5">
      <c r="A136" s="4" t="s">
        <v>1748</v>
      </c>
      <c r="B136" s="5" t="s">
        <v>1046</v>
      </c>
      <c r="C136" s="5" t="s">
        <v>1046</v>
      </c>
      <c r="D136" s="6" t="s">
        <v>1473</v>
      </c>
      <c r="E136" s="5">
        <v>0</v>
      </c>
      <c r="F136" s="5">
        <v>0</v>
      </c>
      <c r="G136" s="5">
        <v>1</v>
      </c>
      <c r="H136" s="7" t="s">
        <v>1474</v>
      </c>
      <c r="I136" s="8"/>
      <c r="J136" s="8"/>
      <c r="K136" s="8"/>
      <c r="L136" s="8"/>
      <c r="M136" s="8"/>
      <c r="N136" s="8"/>
      <c r="O136" s="8"/>
      <c r="P136" s="8" t="s">
        <v>1653</v>
      </c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9" t="s">
        <v>1475</v>
      </c>
      <c r="AJ136" s="10" t="s">
        <v>591</v>
      </c>
      <c r="AK136" s="222">
        <v>0</v>
      </c>
      <c r="AL136" s="8">
        <v>0</v>
      </c>
      <c r="AM136" s="86" t="s">
        <v>1109</v>
      </c>
      <c r="AN136" s="10"/>
      <c r="AO136" s="12" t="s">
        <v>1051</v>
      </c>
      <c r="AP136" s="223" t="str">
        <f t="shared" si="34"/>
        <v>( 類推 )</v>
      </c>
      <c r="AQ136" t="str">
        <f t="shared" si="35"/>
        <v> （準拠する試案連番：0）</v>
      </c>
      <c r="AR136">
        <f t="shared" si="36"/>
      </c>
      <c r="AS136">
        <f t="shared" si="37"/>
        <v>0</v>
      </c>
      <c r="AX136">
        <f t="shared" si="38"/>
      </c>
      <c r="AY136" t="s">
        <v>291</v>
      </c>
      <c r="AZ136" s="242">
        <v>38627</v>
      </c>
    </row>
    <row r="137" spans="1:52" ht="13.5">
      <c r="A137" s="4" t="s">
        <v>1749</v>
      </c>
      <c r="B137" s="5" t="s">
        <v>1046</v>
      </c>
      <c r="C137" s="5" t="s">
        <v>1046</v>
      </c>
      <c r="D137" s="6" t="s">
        <v>1473</v>
      </c>
      <c r="E137" s="5">
        <v>0</v>
      </c>
      <c r="F137" s="5">
        <v>0</v>
      </c>
      <c r="G137" s="5">
        <v>1</v>
      </c>
      <c r="H137" s="7" t="s">
        <v>1474</v>
      </c>
      <c r="I137" s="8"/>
      <c r="J137" s="8"/>
      <c r="K137" s="8"/>
      <c r="L137" s="8"/>
      <c r="M137" s="8"/>
      <c r="N137" s="8"/>
      <c r="O137" s="8"/>
      <c r="P137" s="8" t="s">
        <v>1653</v>
      </c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9" t="s">
        <v>1475</v>
      </c>
      <c r="AJ137" s="236" t="s">
        <v>591</v>
      </c>
      <c r="AK137" s="237">
        <v>0</v>
      </c>
      <c r="AL137" s="238">
        <v>0</v>
      </c>
      <c r="AM137" s="233" t="s">
        <v>991</v>
      </c>
      <c r="AN137" s="236"/>
      <c r="AO137" s="240" t="s">
        <v>1051</v>
      </c>
      <c r="AP137" s="223" t="str">
        <f>"( "&amp;AJ137&amp;" )"</f>
        <v>( 類推 )</v>
      </c>
      <c r="AQ137" t="str">
        <f>IF(AL137="準拠する試案№をご入力下さい",""," （準拠する試案連番："&amp;AL137&amp;"）")</f>
        <v> （準拠する試案連番：0）</v>
      </c>
      <c r="AR137">
        <f>IF(OR(AL137="準拠する連番があれば試案№を、なければ0をご入力下さい",AL137=0),""," （準拠する試案連番："&amp;AL137&amp;"）")</f>
      </c>
      <c r="AS137">
        <f>IF(OR(AK137="この欄は入力不要です",AK137="調査していれば件数、調査していなければ0をご入力下さい",AK137=0),0,AK137)</f>
        <v>0</v>
      </c>
      <c r="AX137">
        <f t="shared" si="38"/>
      </c>
      <c r="AY137" t="s">
        <v>992</v>
      </c>
      <c r="AZ137" s="242">
        <v>61117</v>
      </c>
    </row>
    <row r="138" spans="1:52" ht="13.5">
      <c r="A138" s="4" t="s">
        <v>1750</v>
      </c>
      <c r="B138" s="5" t="s">
        <v>1046</v>
      </c>
      <c r="C138" s="5" t="s">
        <v>1046</v>
      </c>
      <c r="D138" s="6" t="s">
        <v>1476</v>
      </c>
      <c r="E138" s="5">
        <v>0</v>
      </c>
      <c r="F138" s="5">
        <v>0</v>
      </c>
      <c r="G138" s="5">
        <v>1</v>
      </c>
      <c r="H138" s="7" t="s">
        <v>1477</v>
      </c>
      <c r="I138" s="8"/>
      <c r="J138" s="8"/>
      <c r="K138" s="8"/>
      <c r="L138" s="8"/>
      <c r="M138" s="8"/>
      <c r="N138" s="8"/>
      <c r="O138" s="8"/>
      <c r="P138" s="8" t="s">
        <v>1653</v>
      </c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9" t="s">
        <v>1475</v>
      </c>
      <c r="AJ138" s="10" t="s">
        <v>591</v>
      </c>
      <c r="AK138" s="222">
        <v>0</v>
      </c>
      <c r="AL138" s="8">
        <v>0</v>
      </c>
      <c r="AM138" s="86" t="s">
        <v>1109</v>
      </c>
      <c r="AN138" s="10"/>
      <c r="AO138" s="12" t="s">
        <v>1051</v>
      </c>
      <c r="AP138" s="223" t="str">
        <f t="shared" si="34"/>
        <v>( 類推 )</v>
      </c>
      <c r="AQ138" t="str">
        <f t="shared" si="35"/>
        <v> （準拠する試案連番：0）</v>
      </c>
      <c r="AR138">
        <f t="shared" si="36"/>
      </c>
      <c r="AS138">
        <f t="shared" si="37"/>
        <v>0</v>
      </c>
      <c r="AX138">
        <f t="shared" si="38"/>
      </c>
      <c r="AY138" t="s">
        <v>291</v>
      </c>
      <c r="AZ138" s="242">
        <v>47317</v>
      </c>
    </row>
    <row r="139" spans="1:52" ht="13.5">
      <c r="A139" s="4" t="s">
        <v>1751</v>
      </c>
      <c r="B139" s="5" t="s">
        <v>1046</v>
      </c>
      <c r="C139" s="5" t="s">
        <v>1046</v>
      </c>
      <c r="D139" s="6" t="s">
        <v>1476</v>
      </c>
      <c r="E139" s="5">
        <v>0</v>
      </c>
      <c r="F139" s="5">
        <v>0</v>
      </c>
      <c r="G139" s="5">
        <v>1</v>
      </c>
      <c r="H139" s="7" t="s">
        <v>1477</v>
      </c>
      <c r="I139" s="8"/>
      <c r="J139" s="8"/>
      <c r="K139" s="8"/>
      <c r="L139" s="8"/>
      <c r="M139" s="8"/>
      <c r="N139" s="8"/>
      <c r="O139" s="8"/>
      <c r="P139" s="8" t="s">
        <v>1653</v>
      </c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9" t="s">
        <v>1475</v>
      </c>
      <c r="AJ139" s="236" t="s">
        <v>591</v>
      </c>
      <c r="AK139" s="237">
        <v>0</v>
      </c>
      <c r="AL139" s="238">
        <v>0</v>
      </c>
      <c r="AM139" s="233" t="s">
        <v>991</v>
      </c>
      <c r="AN139" s="236"/>
      <c r="AO139" s="236" t="s">
        <v>1351</v>
      </c>
      <c r="AP139" s="223" t="str">
        <f>"( "&amp;AJ139&amp;" )"</f>
        <v>( 類推 )</v>
      </c>
      <c r="AQ139" t="str">
        <f>IF(AL139="準拠する試案№をご入力下さい",""," （準拠する試案連番："&amp;AL139&amp;"）")</f>
        <v> （準拠する試案連番：0）</v>
      </c>
      <c r="AR139">
        <f>IF(OR(AL139="準拠する連番があれば試案№を、なければ0をご入力下さい",AL139=0),""," （準拠する試案連番："&amp;AL139&amp;"）")</f>
      </c>
      <c r="AS139">
        <f>IF(OR(AK139="この欄は入力不要です",AK139="調査していれば件数、調査していなければ0をご入力下さい",AK139=0),0,AK139)</f>
        <v>0</v>
      </c>
      <c r="AX139">
        <f t="shared" si="38"/>
      </c>
      <c r="AY139" t="s">
        <v>992</v>
      </c>
      <c r="AZ139" s="242">
        <v>56279</v>
      </c>
    </row>
    <row r="140" spans="1:51" ht="13.5">
      <c r="A140" s="4">
        <v>1185</v>
      </c>
      <c r="B140" s="5" t="s">
        <v>1046</v>
      </c>
      <c r="C140" s="5" t="s">
        <v>1046</v>
      </c>
      <c r="D140" s="6" t="s">
        <v>1479</v>
      </c>
      <c r="E140" s="5">
        <v>0</v>
      </c>
      <c r="F140" s="5">
        <v>0</v>
      </c>
      <c r="G140" s="5">
        <v>1</v>
      </c>
      <c r="H140" s="7" t="s">
        <v>1480</v>
      </c>
      <c r="I140" s="8"/>
      <c r="J140" s="8"/>
      <c r="K140" s="8"/>
      <c r="L140" s="8"/>
      <c r="M140" s="8"/>
      <c r="N140" s="8"/>
      <c r="O140" s="8"/>
      <c r="P140" s="8" t="s">
        <v>1653</v>
      </c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9" t="s">
        <v>1481</v>
      </c>
      <c r="AJ140" s="236" t="s">
        <v>591</v>
      </c>
      <c r="AK140" s="237">
        <v>0</v>
      </c>
      <c r="AL140" s="238">
        <v>0</v>
      </c>
      <c r="AM140" s="233" t="s">
        <v>1109</v>
      </c>
      <c r="AN140" s="236"/>
      <c r="AO140" s="240" t="s">
        <v>1051</v>
      </c>
      <c r="AP140" s="223" t="str">
        <f t="shared" si="34"/>
        <v>( 類推 )</v>
      </c>
      <c r="AQ140" t="str">
        <f t="shared" si="35"/>
        <v> （準拠する試案連番：0）</v>
      </c>
      <c r="AR140">
        <f t="shared" si="36"/>
      </c>
      <c r="AS140">
        <f t="shared" si="37"/>
        <v>0</v>
      </c>
      <c r="AX140">
        <f t="shared" si="38"/>
      </c>
      <c r="AY140" t="s">
        <v>291</v>
      </c>
    </row>
    <row r="141" spans="1:51" ht="13.5">
      <c r="A141" s="4">
        <v>1190</v>
      </c>
      <c r="B141" s="5" t="s">
        <v>1046</v>
      </c>
      <c r="C141" s="5" t="s">
        <v>1046</v>
      </c>
      <c r="D141" s="6" t="s">
        <v>1483</v>
      </c>
      <c r="E141" s="5">
        <v>0</v>
      </c>
      <c r="F141" s="5">
        <v>0</v>
      </c>
      <c r="G141" s="5">
        <v>1</v>
      </c>
      <c r="H141" s="7" t="s">
        <v>1197</v>
      </c>
      <c r="I141" s="8"/>
      <c r="J141" s="8"/>
      <c r="K141" s="8"/>
      <c r="L141" s="8"/>
      <c r="M141" s="8"/>
      <c r="N141" s="8"/>
      <c r="O141" s="8"/>
      <c r="P141" s="8" t="s">
        <v>1653</v>
      </c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9" t="s">
        <v>1481</v>
      </c>
      <c r="AJ141" s="236" t="s">
        <v>591</v>
      </c>
      <c r="AK141" s="237">
        <v>0</v>
      </c>
      <c r="AL141" s="238">
        <v>0</v>
      </c>
      <c r="AM141" s="233" t="s">
        <v>1109</v>
      </c>
      <c r="AN141" s="236"/>
      <c r="AO141" s="240" t="s">
        <v>1051</v>
      </c>
      <c r="AP141" s="223" t="str">
        <f t="shared" si="34"/>
        <v>( 類推 )</v>
      </c>
      <c r="AQ141" t="str">
        <f t="shared" si="35"/>
        <v> （準拠する試案連番：0）</v>
      </c>
      <c r="AR141">
        <f t="shared" si="36"/>
      </c>
      <c r="AS141">
        <f t="shared" si="37"/>
        <v>0</v>
      </c>
      <c r="AX141">
        <f t="shared" si="38"/>
      </c>
      <c r="AY141" t="s">
        <v>291</v>
      </c>
    </row>
    <row r="142" spans="1:51" ht="13.5">
      <c r="A142" s="4">
        <v>1195</v>
      </c>
      <c r="B142" s="5" t="s">
        <v>1046</v>
      </c>
      <c r="C142" s="5" t="s">
        <v>1046</v>
      </c>
      <c r="D142" s="6" t="s">
        <v>1198</v>
      </c>
      <c r="E142" s="5">
        <v>0</v>
      </c>
      <c r="F142" s="5">
        <v>0</v>
      </c>
      <c r="G142" s="5">
        <v>1</v>
      </c>
      <c r="H142" s="7" t="s">
        <v>1199</v>
      </c>
      <c r="I142" s="8"/>
      <c r="J142" s="8"/>
      <c r="K142" s="8"/>
      <c r="L142" s="8"/>
      <c r="M142" s="8"/>
      <c r="N142" s="8"/>
      <c r="O142" s="8"/>
      <c r="P142" s="8" t="s">
        <v>1653</v>
      </c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9" t="s">
        <v>671</v>
      </c>
      <c r="AJ142" s="236" t="s">
        <v>591</v>
      </c>
      <c r="AK142" s="237">
        <v>0</v>
      </c>
      <c r="AL142" s="238">
        <v>0</v>
      </c>
      <c r="AM142" s="233" t="s">
        <v>1109</v>
      </c>
      <c r="AN142" s="236"/>
      <c r="AO142" s="240" t="s">
        <v>1051</v>
      </c>
      <c r="AP142" s="223" t="str">
        <f t="shared" si="34"/>
        <v>( 類推 )</v>
      </c>
      <c r="AQ142" t="str">
        <f t="shared" si="35"/>
        <v> （準拠する試案連番：0）</v>
      </c>
      <c r="AR142">
        <f t="shared" si="36"/>
      </c>
      <c r="AS142">
        <f t="shared" si="37"/>
        <v>0</v>
      </c>
      <c r="AX142">
        <f t="shared" si="38"/>
      </c>
      <c r="AY142" t="s">
        <v>291</v>
      </c>
    </row>
    <row r="143" spans="1:51" ht="13.5">
      <c r="A143" s="4">
        <v>1199</v>
      </c>
      <c r="B143" s="5" t="s">
        <v>1046</v>
      </c>
      <c r="C143" s="5" t="s">
        <v>1046</v>
      </c>
      <c r="D143" s="6" t="s">
        <v>672</v>
      </c>
      <c r="E143" s="5">
        <v>0</v>
      </c>
      <c r="F143" s="5">
        <v>0</v>
      </c>
      <c r="G143" s="5">
        <v>1</v>
      </c>
      <c r="H143" s="7" t="s">
        <v>673</v>
      </c>
      <c r="I143" s="8"/>
      <c r="J143" s="8"/>
      <c r="K143" s="8"/>
      <c r="L143" s="8"/>
      <c r="M143" s="8"/>
      <c r="N143" s="8"/>
      <c r="O143" s="8"/>
      <c r="P143" s="8" t="s">
        <v>1653</v>
      </c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9" t="s">
        <v>671</v>
      </c>
      <c r="AJ143" s="236" t="s">
        <v>591</v>
      </c>
      <c r="AK143" s="237">
        <v>0</v>
      </c>
      <c r="AL143" s="238">
        <v>0</v>
      </c>
      <c r="AM143" s="233" t="s">
        <v>1109</v>
      </c>
      <c r="AN143" s="236"/>
      <c r="AO143" s="240" t="s">
        <v>1051</v>
      </c>
      <c r="AP143" s="223" t="str">
        <f t="shared" si="34"/>
        <v>( 類推 )</v>
      </c>
      <c r="AQ143" t="str">
        <f t="shared" si="35"/>
        <v> （準拠する試案連番：0）</v>
      </c>
      <c r="AR143">
        <f t="shared" si="36"/>
      </c>
      <c r="AS143">
        <f t="shared" si="37"/>
        <v>0</v>
      </c>
      <c r="AX143">
        <f t="shared" si="38"/>
      </c>
      <c r="AY143" t="s">
        <v>291</v>
      </c>
    </row>
    <row r="144" spans="1:51" ht="13.5">
      <c r="A144" s="4">
        <v>1203</v>
      </c>
      <c r="B144" s="5" t="s">
        <v>1046</v>
      </c>
      <c r="C144" s="5" t="s">
        <v>1046</v>
      </c>
      <c r="D144" s="6" t="s">
        <v>674</v>
      </c>
      <c r="E144" s="5">
        <v>0</v>
      </c>
      <c r="F144" s="5">
        <v>0</v>
      </c>
      <c r="G144" s="5">
        <v>1</v>
      </c>
      <c r="H144" s="7" t="s">
        <v>675</v>
      </c>
      <c r="I144" s="8"/>
      <c r="J144" s="8"/>
      <c r="K144" s="8"/>
      <c r="L144" s="8"/>
      <c r="M144" s="8"/>
      <c r="N144" s="8"/>
      <c r="O144" s="8"/>
      <c r="P144" s="8" t="s">
        <v>647</v>
      </c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 t="s">
        <v>676</v>
      </c>
      <c r="AC144" s="8"/>
      <c r="AD144" s="8"/>
      <c r="AE144" s="8"/>
      <c r="AF144" s="8"/>
      <c r="AG144" s="8"/>
      <c r="AH144" s="8"/>
      <c r="AI144" s="9" t="s">
        <v>667</v>
      </c>
      <c r="AJ144" s="10" t="s">
        <v>591</v>
      </c>
      <c r="AK144" s="222">
        <v>0</v>
      </c>
      <c r="AL144" s="8">
        <v>0</v>
      </c>
      <c r="AM144" s="86" t="s">
        <v>1109</v>
      </c>
      <c r="AN144" s="10"/>
      <c r="AO144" s="10" t="s">
        <v>1051</v>
      </c>
      <c r="AP144" s="223" t="str">
        <f>"( "&amp;AJ144&amp;" )"</f>
        <v>( 類推 )</v>
      </c>
      <c r="AQ144" t="str">
        <f>IF(AL144="準拠する試案№をご入力下さい",""," （準拠する試案連番："&amp;AL144&amp;"）")</f>
        <v> （準拠する試案連番：0）</v>
      </c>
      <c r="AR144">
        <f>IF(OR(AL144="準拠する連番があれば試案№を、なければ0をご入力下さい",AL144=0),""," （準拠する試案連番："&amp;AL144&amp;"）")</f>
      </c>
      <c r="AS144">
        <f>IF(OR(AK144="この欄は入力不要です",AK144="調査していれば件数、調査していなければ0をご入力下さい",AK144=0),0,AK144)</f>
        <v>0</v>
      </c>
      <c r="AX144">
        <f t="shared" si="38"/>
        <v>1</v>
      </c>
      <c r="AY144" t="s">
        <v>291</v>
      </c>
    </row>
    <row r="145" spans="1:51" ht="13.5">
      <c r="A145" s="4">
        <v>1203</v>
      </c>
      <c r="B145" s="5" t="s">
        <v>1046</v>
      </c>
      <c r="C145" s="5" t="s">
        <v>1046</v>
      </c>
      <c r="D145" s="6" t="s">
        <v>674</v>
      </c>
      <c r="E145" s="5">
        <v>0</v>
      </c>
      <c r="F145" s="5">
        <v>0</v>
      </c>
      <c r="G145" s="5">
        <v>1</v>
      </c>
      <c r="H145" s="7" t="s">
        <v>675</v>
      </c>
      <c r="I145" s="8"/>
      <c r="J145" s="8"/>
      <c r="K145" s="8"/>
      <c r="L145" s="8"/>
      <c r="M145" s="8"/>
      <c r="N145" s="8"/>
      <c r="O145" s="8"/>
      <c r="P145" s="8" t="s">
        <v>647</v>
      </c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 t="s">
        <v>676</v>
      </c>
      <c r="AC145" s="8"/>
      <c r="AD145" s="8"/>
      <c r="AE145" s="8"/>
      <c r="AF145" s="8"/>
      <c r="AG145" s="8"/>
      <c r="AH145" s="8"/>
      <c r="AI145" s="9" t="s">
        <v>667</v>
      </c>
      <c r="AJ145" s="236" t="s">
        <v>592</v>
      </c>
      <c r="AK145" s="237">
        <v>5</v>
      </c>
      <c r="AL145" s="238" t="s">
        <v>1599</v>
      </c>
      <c r="AM145" s="233" t="s">
        <v>991</v>
      </c>
      <c r="AN145" s="236"/>
      <c r="AO145" s="236" t="s">
        <v>1351</v>
      </c>
      <c r="AP145" s="223" t="str">
        <f t="shared" si="34"/>
        <v>( 実態調査 )</v>
      </c>
      <c r="AQ145" t="str">
        <f t="shared" si="35"/>
        <v> （準拠する試案連番：この欄は入力不要です）</v>
      </c>
      <c r="AR145" t="str">
        <f t="shared" si="36"/>
        <v> （準拠する試案連番：この欄は入力不要です）</v>
      </c>
      <c r="AS145">
        <f t="shared" si="37"/>
        <v>5</v>
      </c>
      <c r="AX145">
        <f t="shared" si="38"/>
        <v>1</v>
      </c>
      <c r="AY145" t="s">
        <v>992</v>
      </c>
    </row>
    <row r="146" spans="1:51" ht="13.5">
      <c r="A146" s="4">
        <v>1207</v>
      </c>
      <c r="B146" s="5" t="s">
        <v>1046</v>
      </c>
      <c r="C146" s="5" t="s">
        <v>1046</v>
      </c>
      <c r="D146" s="6" t="s">
        <v>668</v>
      </c>
      <c r="E146" s="5">
        <v>0</v>
      </c>
      <c r="F146" s="5">
        <v>0</v>
      </c>
      <c r="G146" s="5">
        <v>1</v>
      </c>
      <c r="H146" s="7" t="s">
        <v>669</v>
      </c>
      <c r="I146" s="8"/>
      <c r="J146" s="8"/>
      <c r="K146" s="8"/>
      <c r="L146" s="8"/>
      <c r="M146" s="8"/>
      <c r="N146" s="8"/>
      <c r="O146" s="8"/>
      <c r="P146" s="8" t="s">
        <v>647</v>
      </c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 t="s">
        <v>676</v>
      </c>
      <c r="AC146" s="8"/>
      <c r="AD146" s="8"/>
      <c r="AE146" s="8"/>
      <c r="AF146" s="8"/>
      <c r="AG146" s="8"/>
      <c r="AH146" s="8"/>
      <c r="AI146" s="9" t="s">
        <v>670</v>
      </c>
      <c r="AJ146" s="236" t="s">
        <v>591</v>
      </c>
      <c r="AK146" s="237">
        <v>0</v>
      </c>
      <c r="AL146" s="238">
        <v>0</v>
      </c>
      <c r="AM146" s="233" t="s">
        <v>1109</v>
      </c>
      <c r="AN146" s="236"/>
      <c r="AO146" s="236" t="s">
        <v>1051</v>
      </c>
      <c r="AP146" s="223" t="str">
        <f t="shared" si="34"/>
        <v>( 類推 )</v>
      </c>
      <c r="AQ146" t="str">
        <f t="shared" si="35"/>
        <v> （準拠する試案連番：0）</v>
      </c>
      <c r="AR146">
        <f t="shared" si="36"/>
      </c>
      <c r="AS146">
        <f t="shared" si="37"/>
        <v>0</v>
      </c>
      <c r="AX146">
        <f t="shared" si="38"/>
      </c>
      <c r="AY146" t="s">
        <v>291</v>
      </c>
    </row>
    <row r="147" spans="1:51" ht="13.5">
      <c r="A147" s="4">
        <v>1212</v>
      </c>
      <c r="B147" s="5" t="s">
        <v>1046</v>
      </c>
      <c r="C147" s="5" t="s">
        <v>1046</v>
      </c>
      <c r="D147" s="6" t="s">
        <v>1563</v>
      </c>
      <c r="E147" s="5">
        <v>0</v>
      </c>
      <c r="F147" s="5">
        <v>0</v>
      </c>
      <c r="G147" s="5">
        <v>1</v>
      </c>
      <c r="H147" s="7" t="s">
        <v>1564</v>
      </c>
      <c r="I147" s="8"/>
      <c r="J147" s="8"/>
      <c r="K147" s="8"/>
      <c r="L147" s="8"/>
      <c r="M147" s="8"/>
      <c r="N147" s="8"/>
      <c r="O147" s="8"/>
      <c r="P147" s="8" t="s">
        <v>647</v>
      </c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 t="s">
        <v>676</v>
      </c>
      <c r="AC147" s="8"/>
      <c r="AD147" s="8"/>
      <c r="AE147" s="8"/>
      <c r="AF147" s="8"/>
      <c r="AG147" s="8"/>
      <c r="AH147" s="8"/>
      <c r="AI147" s="9" t="s">
        <v>1565</v>
      </c>
      <c r="AJ147" s="236" t="s">
        <v>591</v>
      </c>
      <c r="AK147" s="237">
        <v>0</v>
      </c>
      <c r="AL147" s="238">
        <v>0</v>
      </c>
      <c r="AM147" s="233" t="s">
        <v>1109</v>
      </c>
      <c r="AN147" s="236"/>
      <c r="AO147" s="236" t="s">
        <v>1051</v>
      </c>
      <c r="AP147" s="223" t="str">
        <f t="shared" si="34"/>
        <v>( 類推 )</v>
      </c>
      <c r="AQ147" t="str">
        <f t="shared" si="35"/>
        <v> （準拠する試案連番：0）</v>
      </c>
      <c r="AR147">
        <f t="shared" si="36"/>
      </c>
      <c r="AS147">
        <f t="shared" si="37"/>
        <v>0</v>
      </c>
      <c r="AX147">
        <f t="shared" si="38"/>
      </c>
      <c r="AY147" t="s">
        <v>291</v>
      </c>
    </row>
    <row r="148" spans="1:51" ht="13.5">
      <c r="A148" s="4">
        <v>1216</v>
      </c>
      <c r="B148" s="5" t="s">
        <v>1046</v>
      </c>
      <c r="C148" s="5" t="s">
        <v>1046</v>
      </c>
      <c r="D148" s="6" t="s">
        <v>1484</v>
      </c>
      <c r="E148" s="5">
        <v>0</v>
      </c>
      <c r="F148" s="5">
        <v>0</v>
      </c>
      <c r="G148" s="5">
        <v>1</v>
      </c>
      <c r="H148" s="7" t="s">
        <v>1485</v>
      </c>
      <c r="I148" s="8" t="s">
        <v>1485</v>
      </c>
      <c r="J148" s="8" t="s">
        <v>1353</v>
      </c>
      <c r="K148" s="8" t="s">
        <v>305</v>
      </c>
      <c r="L148" s="8" t="s">
        <v>1354</v>
      </c>
      <c r="M148" s="8"/>
      <c r="N148" s="8"/>
      <c r="O148" s="8"/>
      <c r="P148" s="8" t="s">
        <v>647</v>
      </c>
      <c r="Q148" s="8"/>
      <c r="R148" s="8"/>
      <c r="S148" s="8" t="s">
        <v>92</v>
      </c>
      <c r="T148" s="8"/>
      <c r="U148" s="8"/>
      <c r="V148" s="8"/>
      <c r="W148" s="8"/>
      <c r="X148" s="8" t="s">
        <v>1044</v>
      </c>
      <c r="Y148" s="8"/>
      <c r="Z148" s="8"/>
      <c r="AA148" s="8"/>
      <c r="AB148" s="8" t="s">
        <v>676</v>
      </c>
      <c r="AC148" s="8"/>
      <c r="AD148" s="8"/>
      <c r="AE148" s="8"/>
      <c r="AF148" s="8"/>
      <c r="AG148" s="8"/>
      <c r="AH148" s="8"/>
      <c r="AI148" s="9" t="s">
        <v>1486</v>
      </c>
      <c r="AJ148" s="10" t="s">
        <v>591</v>
      </c>
      <c r="AK148" s="222">
        <v>0</v>
      </c>
      <c r="AL148" s="8">
        <v>0</v>
      </c>
      <c r="AM148" s="86" t="s">
        <v>1109</v>
      </c>
      <c r="AN148" s="10"/>
      <c r="AO148" s="10" t="s">
        <v>1051</v>
      </c>
      <c r="AP148" s="223" t="str">
        <f>"( "&amp;AJ148&amp;" )"</f>
        <v>( 類推 )</v>
      </c>
      <c r="AQ148" t="str">
        <f>IF(AL148="準拠する試案№をご入力下さい",""," （準拠する試案連番："&amp;AL148&amp;"）")</f>
        <v> （準拠する試案連番：0）</v>
      </c>
      <c r="AR148">
        <f>IF(OR(AL148="準拠する連番があれば試案№を、なければ0をご入力下さい",AL148=0),""," （準拠する試案連番："&amp;AL148&amp;"）")</f>
      </c>
      <c r="AS148">
        <f>IF(OR(AK148="この欄は入力不要です",AK148="調査していれば件数、調査していなければ0をご入力下さい",AK148=0),0,AK148)</f>
        <v>0</v>
      </c>
      <c r="AX148">
        <f t="shared" si="38"/>
        <v>1</v>
      </c>
      <c r="AY148" t="s">
        <v>291</v>
      </c>
    </row>
    <row r="149" spans="1:51" ht="13.5">
      <c r="A149" s="4">
        <v>1216</v>
      </c>
      <c r="B149" s="5" t="s">
        <v>1046</v>
      </c>
      <c r="C149" s="5" t="s">
        <v>1046</v>
      </c>
      <c r="D149" s="6" t="s">
        <v>1484</v>
      </c>
      <c r="E149" s="5">
        <v>0</v>
      </c>
      <c r="F149" s="5">
        <v>0</v>
      </c>
      <c r="G149" s="5">
        <v>1</v>
      </c>
      <c r="H149" s="7" t="s">
        <v>1485</v>
      </c>
      <c r="I149" s="8" t="s">
        <v>1485</v>
      </c>
      <c r="J149" s="8" t="s">
        <v>1353</v>
      </c>
      <c r="K149" s="8" t="s">
        <v>305</v>
      </c>
      <c r="L149" s="8" t="s">
        <v>1354</v>
      </c>
      <c r="M149" s="8"/>
      <c r="N149" s="8"/>
      <c r="O149" s="8"/>
      <c r="P149" s="8" t="s">
        <v>647</v>
      </c>
      <c r="Q149" s="8"/>
      <c r="R149" s="8"/>
      <c r="S149" s="8" t="s">
        <v>92</v>
      </c>
      <c r="T149" s="8"/>
      <c r="U149" s="8"/>
      <c r="V149" s="8"/>
      <c r="W149" s="8"/>
      <c r="X149" s="8" t="s">
        <v>1044</v>
      </c>
      <c r="Y149" s="8"/>
      <c r="Z149" s="8"/>
      <c r="AA149" s="8"/>
      <c r="AB149" s="8" t="s">
        <v>676</v>
      </c>
      <c r="AC149" s="8"/>
      <c r="AD149" s="8"/>
      <c r="AE149" s="8"/>
      <c r="AF149" s="8"/>
      <c r="AG149" s="8"/>
      <c r="AH149" s="8"/>
      <c r="AI149" s="9" t="s">
        <v>1486</v>
      </c>
      <c r="AJ149" s="236" t="s">
        <v>508</v>
      </c>
      <c r="AK149" s="237">
        <v>1</v>
      </c>
      <c r="AL149" s="238"/>
      <c r="AM149" s="233" t="s">
        <v>1747</v>
      </c>
      <c r="AN149" s="236"/>
      <c r="AO149" s="236" t="s">
        <v>1051</v>
      </c>
      <c r="AP149" s="223" t="str">
        <f t="shared" si="34"/>
        <v>( 実態調査 )</v>
      </c>
      <c r="AQ149" t="str">
        <f t="shared" si="35"/>
        <v> （準拠する試案連番：）</v>
      </c>
      <c r="AR149">
        <f t="shared" si="36"/>
      </c>
      <c r="AS149">
        <f t="shared" si="37"/>
        <v>1</v>
      </c>
      <c r="AX149">
        <f t="shared" si="38"/>
        <v>1</v>
      </c>
      <c r="AY149" t="s">
        <v>144</v>
      </c>
    </row>
    <row r="150" spans="1:51" ht="13.5">
      <c r="A150" s="4">
        <v>1217</v>
      </c>
      <c r="B150" s="5" t="s">
        <v>1046</v>
      </c>
      <c r="C150" s="5" t="s">
        <v>1046</v>
      </c>
      <c r="D150" s="6" t="s">
        <v>1487</v>
      </c>
      <c r="E150" s="5">
        <v>0</v>
      </c>
      <c r="F150" s="5">
        <v>0</v>
      </c>
      <c r="G150" s="5">
        <v>1</v>
      </c>
      <c r="H150" s="7" t="s">
        <v>1488</v>
      </c>
      <c r="I150" s="8"/>
      <c r="J150" s="8"/>
      <c r="K150" s="8"/>
      <c r="L150" s="8"/>
      <c r="M150" s="8"/>
      <c r="N150" s="8"/>
      <c r="O150" s="8"/>
      <c r="P150" s="8" t="s">
        <v>647</v>
      </c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 t="s">
        <v>676</v>
      </c>
      <c r="AC150" s="8"/>
      <c r="AD150" s="8"/>
      <c r="AE150" s="8"/>
      <c r="AF150" s="8"/>
      <c r="AG150" s="8"/>
      <c r="AH150" s="8"/>
      <c r="AI150" s="9" t="s">
        <v>1489</v>
      </c>
      <c r="AJ150" s="236" t="s">
        <v>591</v>
      </c>
      <c r="AK150" s="237">
        <v>0</v>
      </c>
      <c r="AL150" s="238">
        <v>0</v>
      </c>
      <c r="AM150" s="233" t="s">
        <v>1109</v>
      </c>
      <c r="AN150" s="236"/>
      <c r="AO150" s="240" t="s">
        <v>1051</v>
      </c>
      <c r="AP150" s="223" t="str">
        <f t="shared" si="34"/>
        <v>( 類推 )</v>
      </c>
      <c r="AQ150" t="str">
        <f t="shared" si="35"/>
        <v> （準拠する試案連番：0）</v>
      </c>
      <c r="AR150">
        <f t="shared" si="36"/>
      </c>
      <c r="AS150">
        <f t="shared" si="37"/>
        <v>0</v>
      </c>
      <c r="AX150">
        <f t="shared" si="38"/>
      </c>
      <c r="AY150" t="s">
        <v>291</v>
      </c>
    </row>
    <row r="151" spans="1:51" ht="13.5">
      <c r="A151" s="4">
        <v>1221</v>
      </c>
      <c r="B151" s="5" t="s">
        <v>1046</v>
      </c>
      <c r="C151" s="5" t="s">
        <v>1046</v>
      </c>
      <c r="D151" s="6" t="s">
        <v>1717</v>
      </c>
      <c r="E151" s="5">
        <v>0</v>
      </c>
      <c r="F151" s="5">
        <v>0</v>
      </c>
      <c r="G151" s="5">
        <v>1</v>
      </c>
      <c r="H151" s="7" t="s">
        <v>1718</v>
      </c>
      <c r="I151" s="8"/>
      <c r="J151" s="8"/>
      <c r="K151" s="8"/>
      <c r="L151" s="8"/>
      <c r="M151" s="8"/>
      <c r="N151" s="8"/>
      <c r="O151" s="8"/>
      <c r="P151" s="8" t="s">
        <v>647</v>
      </c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 t="s">
        <v>676</v>
      </c>
      <c r="AC151" s="8"/>
      <c r="AD151" s="8"/>
      <c r="AE151" s="8"/>
      <c r="AF151" s="8"/>
      <c r="AG151" s="8"/>
      <c r="AH151" s="8"/>
      <c r="AI151" s="9" t="s">
        <v>1719</v>
      </c>
      <c r="AJ151" s="236" t="s">
        <v>591</v>
      </c>
      <c r="AK151" s="237">
        <v>0</v>
      </c>
      <c r="AL151" s="238">
        <v>0</v>
      </c>
      <c r="AM151" s="233" t="s">
        <v>1109</v>
      </c>
      <c r="AN151" s="236"/>
      <c r="AO151" s="240" t="s">
        <v>1051</v>
      </c>
      <c r="AP151" s="223" t="str">
        <f aca="true" t="shared" si="39" ref="AP151:AP172">"( "&amp;AJ151&amp;" )"</f>
        <v>( 類推 )</v>
      </c>
      <c r="AQ151" t="str">
        <f aca="true" t="shared" si="40" ref="AQ151:AQ172">IF(AL151="準拠する試案№をご入力下さい",""," （準拠する試案連番："&amp;AL151&amp;"）")</f>
        <v> （準拠する試案連番：0）</v>
      </c>
      <c r="AR151">
        <f aca="true" t="shared" si="41" ref="AR151:AR172">IF(OR(AL151="準拠する連番があれば試案№を、なければ0をご入力下さい",AL151=0),""," （準拠する試案連番："&amp;AL151&amp;"）")</f>
      </c>
      <c r="AS151">
        <f aca="true" t="shared" si="42" ref="AS151:AS172">IF(OR(AK151="この欄は入力不要です",AK151="調査していれば件数、調査していなければ0をご入力下さい",AK151=0),0,AK151)</f>
        <v>0</v>
      </c>
      <c r="AX151">
        <f t="shared" si="38"/>
      </c>
      <c r="AY151" t="s">
        <v>291</v>
      </c>
    </row>
    <row r="152" spans="1:51" ht="13.5">
      <c r="A152" s="4">
        <v>1226</v>
      </c>
      <c r="B152" s="5" t="s">
        <v>1046</v>
      </c>
      <c r="C152" s="5" t="s">
        <v>1046</v>
      </c>
      <c r="D152" s="6" t="s">
        <v>1720</v>
      </c>
      <c r="E152" s="5">
        <v>0</v>
      </c>
      <c r="F152" s="5">
        <v>0</v>
      </c>
      <c r="G152" s="5">
        <v>1</v>
      </c>
      <c r="H152" s="7" t="s">
        <v>1721</v>
      </c>
      <c r="I152" s="8"/>
      <c r="J152" s="8"/>
      <c r="K152" s="8"/>
      <c r="L152" s="8"/>
      <c r="M152" s="8"/>
      <c r="N152" s="8"/>
      <c r="O152" s="8"/>
      <c r="P152" s="8" t="s">
        <v>647</v>
      </c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 t="s">
        <v>676</v>
      </c>
      <c r="AC152" s="8"/>
      <c r="AD152" s="8"/>
      <c r="AE152" s="8"/>
      <c r="AF152" s="8"/>
      <c r="AG152" s="8"/>
      <c r="AH152" s="8"/>
      <c r="AI152" s="9" t="s">
        <v>1722</v>
      </c>
      <c r="AJ152" s="236" t="s">
        <v>591</v>
      </c>
      <c r="AK152" s="237">
        <v>0</v>
      </c>
      <c r="AL152" s="238">
        <v>0</v>
      </c>
      <c r="AM152" s="233" t="s">
        <v>1109</v>
      </c>
      <c r="AN152" s="236"/>
      <c r="AO152" s="240" t="s">
        <v>1051</v>
      </c>
      <c r="AP152" s="223" t="str">
        <f t="shared" si="39"/>
        <v>( 類推 )</v>
      </c>
      <c r="AQ152" t="str">
        <f t="shared" si="40"/>
        <v> （準拠する試案連番：0）</v>
      </c>
      <c r="AR152">
        <f t="shared" si="41"/>
      </c>
      <c r="AS152">
        <f t="shared" si="42"/>
        <v>0</v>
      </c>
      <c r="AX152">
        <f t="shared" si="38"/>
      </c>
      <c r="AY152" t="s">
        <v>291</v>
      </c>
    </row>
    <row r="153" spans="1:51" ht="13.5">
      <c r="A153" s="4">
        <v>1230</v>
      </c>
      <c r="B153" s="5" t="s">
        <v>1046</v>
      </c>
      <c r="C153" s="5" t="s">
        <v>1046</v>
      </c>
      <c r="D153" s="6" t="s">
        <v>1723</v>
      </c>
      <c r="E153" s="5">
        <v>0</v>
      </c>
      <c r="F153" s="5">
        <v>0</v>
      </c>
      <c r="G153" s="5">
        <v>1</v>
      </c>
      <c r="H153" s="7" t="s">
        <v>1724</v>
      </c>
      <c r="I153" s="8" t="s">
        <v>1724</v>
      </c>
      <c r="J153" s="8" t="s">
        <v>1353</v>
      </c>
      <c r="K153" s="8" t="s">
        <v>305</v>
      </c>
      <c r="L153" s="8" t="s">
        <v>1354</v>
      </c>
      <c r="M153" s="8"/>
      <c r="N153" s="8"/>
      <c r="O153" s="8"/>
      <c r="P153" s="8" t="s">
        <v>647</v>
      </c>
      <c r="Q153" s="8"/>
      <c r="R153" s="8"/>
      <c r="S153" s="8" t="s">
        <v>293</v>
      </c>
      <c r="T153" s="8"/>
      <c r="U153" s="8"/>
      <c r="V153" s="8"/>
      <c r="W153" s="8"/>
      <c r="X153" s="8" t="s">
        <v>1044</v>
      </c>
      <c r="Y153" s="8"/>
      <c r="Z153" s="8"/>
      <c r="AA153" s="8"/>
      <c r="AB153" s="8" t="s">
        <v>676</v>
      </c>
      <c r="AC153" s="8"/>
      <c r="AD153" s="8"/>
      <c r="AE153" s="8" t="s">
        <v>307</v>
      </c>
      <c r="AF153" s="8"/>
      <c r="AG153" s="8"/>
      <c r="AH153" s="8"/>
      <c r="AI153" s="9" t="s">
        <v>1725</v>
      </c>
      <c r="AJ153" s="10" t="s">
        <v>591</v>
      </c>
      <c r="AK153" s="222">
        <v>0</v>
      </c>
      <c r="AL153" s="8">
        <v>0</v>
      </c>
      <c r="AM153" s="86" t="s">
        <v>1109</v>
      </c>
      <c r="AN153" s="10"/>
      <c r="AO153" s="12" t="s">
        <v>1051</v>
      </c>
      <c r="AP153" s="223" t="str">
        <f>"( "&amp;AJ153&amp;" )"</f>
        <v>( 類推 )</v>
      </c>
      <c r="AQ153" t="str">
        <f>IF(AL153="準拠する試案№をご入力下さい",""," （準拠する試案連番："&amp;AL153&amp;"）")</f>
        <v> （準拠する試案連番：0）</v>
      </c>
      <c r="AR153">
        <f>IF(OR(AL153="準拠する連番があれば試案№を、なければ0をご入力下さい",AL153=0),""," （準拠する試案連番："&amp;AL153&amp;"）")</f>
      </c>
      <c r="AS153">
        <f>IF(OR(AK153="この欄は入力不要です",AK153="調査していれば件数、調査していなければ0をご入力下さい",AK153=0),0,AK153)</f>
        <v>0</v>
      </c>
      <c r="AX153">
        <f t="shared" si="38"/>
        <v>1</v>
      </c>
      <c r="AY153" t="s">
        <v>291</v>
      </c>
    </row>
    <row r="154" spans="1:51" ht="13.5">
      <c r="A154" s="4">
        <v>1230</v>
      </c>
      <c r="B154" s="5" t="s">
        <v>1046</v>
      </c>
      <c r="C154" s="5" t="s">
        <v>1046</v>
      </c>
      <c r="D154" s="6" t="s">
        <v>1723</v>
      </c>
      <c r="E154" s="5">
        <v>0</v>
      </c>
      <c r="F154" s="5">
        <v>0</v>
      </c>
      <c r="G154" s="5">
        <v>1</v>
      </c>
      <c r="H154" s="7" t="s">
        <v>1724</v>
      </c>
      <c r="I154" s="8" t="s">
        <v>1724</v>
      </c>
      <c r="J154" s="8" t="s">
        <v>1353</v>
      </c>
      <c r="K154" s="8" t="s">
        <v>305</v>
      </c>
      <c r="L154" s="8" t="s">
        <v>1354</v>
      </c>
      <c r="M154" s="8"/>
      <c r="N154" s="8"/>
      <c r="O154" s="8"/>
      <c r="P154" s="8" t="s">
        <v>647</v>
      </c>
      <c r="Q154" s="8"/>
      <c r="R154" s="8"/>
      <c r="S154" s="8" t="s">
        <v>293</v>
      </c>
      <c r="T154" s="8"/>
      <c r="U154" s="8"/>
      <c r="V154" s="8"/>
      <c r="W154" s="8"/>
      <c r="X154" s="8" t="s">
        <v>1044</v>
      </c>
      <c r="Y154" s="8"/>
      <c r="Z154" s="8"/>
      <c r="AA154" s="8"/>
      <c r="AB154" s="8" t="s">
        <v>676</v>
      </c>
      <c r="AC154" s="8"/>
      <c r="AD154" s="8"/>
      <c r="AE154" s="8" t="s">
        <v>307</v>
      </c>
      <c r="AF154" s="8"/>
      <c r="AG154" s="8"/>
      <c r="AH154" s="8"/>
      <c r="AI154" s="9" t="s">
        <v>1725</v>
      </c>
      <c r="AJ154" s="236" t="s">
        <v>508</v>
      </c>
      <c r="AK154" s="237">
        <v>1</v>
      </c>
      <c r="AL154" s="238"/>
      <c r="AM154" s="233" t="s">
        <v>1747</v>
      </c>
      <c r="AN154" s="236"/>
      <c r="AO154" s="240" t="s">
        <v>1051</v>
      </c>
      <c r="AP154" s="223" t="str">
        <f t="shared" si="39"/>
        <v>( 実態調査 )</v>
      </c>
      <c r="AQ154" t="str">
        <f t="shared" si="40"/>
        <v> （準拠する試案連番：）</v>
      </c>
      <c r="AR154">
        <f t="shared" si="41"/>
      </c>
      <c r="AS154">
        <f t="shared" si="42"/>
        <v>1</v>
      </c>
      <c r="AX154">
        <f t="shared" si="38"/>
        <v>1</v>
      </c>
      <c r="AY154" t="s">
        <v>144</v>
      </c>
    </row>
    <row r="155" spans="1:51" ht="13.5">
      <c r="A155" s="4">
        <v>1231</v>
      </c>
      <c r="B155" s="5" t="s">
        <v>1046</v>
      </c>
      <c r="C155" s="5" t="s">
        <v>1046</v>
      </c>
      <c r="D155" s="6" t="s">
        <v>1726</v>
      </c>
      <c r="E155" s="5">
        <v>0</v>
      </c>
      <c r="F155" s="5">
        <v>0</v>
      </c>
      <c r="G155" s="5">
        <v>1</v>
      </c>
      <c r="H155" s="7" t="s">
        <v>1727</v>
      </c>
      <c r="I155" s="8"/>
      <c r="J155" s="8"/>
      <c r="K155" s="8"/>
      <c r="L155" s="8"/>
      <c r="M155" s="8"/>
      <c r="N155" s="8"/>
      <c r="O155" s="8"/>
      <c r="P155" s="8" t="s">
        <v>49</v>
      </c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 t="s">
        <v>1508</v>
      </c>
      <c r="AC155" s="8"/>
      <c r="AD155" s="8"/>
      <c r="AE155" s="8"/>
      <c r="AF155" s="8"/>
      <c r="AG155" s="8"/>
      <c r="AH155" s="8"/>
      <c r="AI155" s="9" t="s">
        <v>1728</v>
      </c>
      <c r="AJ155" s="10" t="s">
        <v>591</v>
      </c>
      <c r="AK155" s="222">
        <v>0</v>
      </c>
      <c r="AL155" s="8">
        <v>0</v>
      </c>
      <c r="AM155" s="86" t="s">
        <v>1109</v>
      </c>
      <c r="AN155" s="10"/>
      <c r="AO155" s="12" t="s">
        <v>1051</v>
      </c>
      <c r="AP155" s="223" t="str">
        <f t="shared" si="39"/>
        <v>( 類推 )</v>
      </c>
      <c r="AQ155" t="str">
        <f t="shared" si="40"/>
        <v> （準拠する試案連番：0）</v>
      </c>
      <c r="AR155">
        <f t="shared" si="41"/>
      </c>
      <c r="AS155">
        <f t="shared" si="42"/>
        <v>0</v>
      </c>
      <c r="AX155">
        <f t="shared" si="38"/>
        <v>1</v>
      </c>
      <c r="AY155" t="s">
        <v>291</v>
      </c>
    </row>
    <row r="156" spans="1:51" ht="13.5">
      <c r="A156" s="4">
        <v>1231</v>
      </c>
      <c r="B156" s="5" t="s">
        <v>1046</v>
      </c>
      <c r="C156" s="5" t="s">
        <v>1046</v>
      </c>
      <c r="D156" s="6" t="s">
        <v>1726</v>
      </c>
      <c r="E156" s="5">
        <v>0</v>
      </c>
      <c r="F156" s="5">
        <v>0</v>
      </c>
      <c r="G156" s="5">
        <v>1</v>
      </c>
      <c r="H156" s="7" t="s">
        <v>1727</v>
      </c>
      <c r="I156" s="8"/>
      <c r="J156" s="8"/>
      <c r="K156" s="8"/>
      <c r="L156" s="8"/>
      <c r="M156" s="8"/>
      <c r="N156" s="8"/>
      <c r="O156" s="8"/>
      <c r="P156" s="8" t="s">
        <v>49</v>
      </c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 t="s">
        <v>1508</v>
      </c>
      <c r="AC156" s="8"/>
      <c r="AD156" s="8"/>
      <c r="AE156" s="8"/>
      <c r="AF156" s="8"/>
      <c r="AG156" s="8"/>
      <c r="AH156" s="8"/>
      <c r="AI156" s="9" t="s">
        <v>1728</v>
      </c>
      <c r="AJ156" s="10" t="s">
        <v>591</v>
      </c>
      <c r="AK156" s="222">
        <v>0</v>
      </c>
      <c r="AL156" s="8">
        <v>0</v>
      </c>
      <c r="AM156" s="86" t="s">
        <v>991</v>
      </c>
      <c r="AN156" s="10"/>
      <c r="AO156" s="10" t="s">
        <v>1351</v>
      </c>
      <c r="AP156" s="223" t="str">
        <f>"( "&amp;AJ156&amp;" )"</f>
        <v>( 類推 )</v>
      </c>
      <c r="AQ156" t="str">
        <f>IF(AL156="準拠する試案№をご入力下さい",""," （準拠する試案連番："&amp;AL156&amp;"）")</f>
        <v> （準拠する試案連番：0）</v>
      </c>
      <c r="AR156">
        <f>IF(OR(AL156="準拠する連番があれば試案№を、なければ0をご入力下さい",AL156=0),""," （準拠する試案連番："&amp;AL156&amp;"）")</f>
      </c>
      <c r="AS156">
        <f>IF(OR(AK156="この欄は入力不要です",AK156="調査していれば件数、調査していなければ0をご入力下さい",AK156=0),0,AK156)</f>
        <v>0</v>
      </c>
      <c r="AX156">
        <f t="shared" si="38"/>
        <v>1</v>
      </c>
      <c r="AY156" t="s">
        <v>992</v>
      </c>
    </row>
    <row r="157" spans="1:51" ht="13.5">
      <c r="A157" s="4">
        <v>1235</v>
      </c>
      <c r="B157" s="5" t="s">
        <v>1046</v>
      </c>
      <c r="C157" s="5" t="s">
        <v>1046</v>
      </c>
      <c r="D157" s="6" t="s">
        <v>1729</v>
      </c>
      <c r="E157" s="5">
        <v>0</v>
      </c>
      <c r="F157" s="5">
        <v>0</v>
      </c>
      <c r="G157" s="5">
        <v>1</v>
      </c>
      <c r="H157" s="7" t="s">
        <v>1730</v>
      </c>
      <c r="I157" s="8"/>
      <c r="J157" s="8"/>
      <c r="K157" s="8"/>
      <c r="L157" s="8"/>
      <c r="M157" s="8"/>
      <c r="N157" s="8"/>
      <c r="O157" s="8"/>
      <c r="P157" s="8" t="s">
        <v>49</v>
      </c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 t="s">
        <v>1508</v>
      </c>
      <c r="AC157" s="8"/>
      <c r="AD157" s="8"/>
      <c r="AE157" s="8"/>
      <c r="AF157" s="8"/>
      <c r="AG157" s="8"/>
      <c r="AH157" s="8"/>
      <c r="AI157" s="9" t="s">
        <v>1731</v>
      </c>
      <c r="AJ157" s="236" t="s">
        <v>591</v>
      </c>
      <c r="AK157" s="237">
        <v>0</v>
      </c>
      <c r="AL157" s="238">
        <v>0</v>
      </c>
      <c r="AM157" s="233" t="s">
        <v>1109</v>
      </c>
      <c r="AN157" s="236"/>
      <c r="AO157" s="240" t="s">
        <v>1051</v>
      </c>
      <c r="AP157" s="223" t="str">
        <f t="shared" si="39"/>
        <v>( 類推 )</v>
      </c>
      <c r="AQ157" t="str">
        <f t="shared" si="40"/>
        <v> （準拠する試案連番：0）</v>
      </c>
      <c r="AR157">
        <f t="shared" si="41"/>
      </c>
      <c r="AS157">
        <f t="shared" si="42"/>
        <v>0</v>
      </c>
      <c r="AX157">
        <f t="shared" si="38"/>
      </c>
      <c r="AY157" t="s">
        <v>291</v>
      </c>
    </row>
    <row r="158" spans="1:51" ht="13.5">
      <c r="A158" s="4">
        <v>1240</v>
      </c>
      <c r="B158" s="5" t="s">
        <v>1046</v>
      </c>
      <c r="C158" s="5" t="s">
        <v>1046</v>
      </c>
      <c r="D158" s="6" t="s">
        <v>1732</v>
      </c>
      <c r="E158" s="5">
        <v>0</v>
      </c>
      <c r="F158" s="5">
        <v>0</v>
      </c>
      <c r="G158" s="5">
        <v>1</v>
      </c>
      <c r="H158" s="7" t="s">
        <v>1733</v>
      </c>
      <c r="I158" s="8"/>
      <c r="J158" s="8"/>
      <c r="K158" s="8"/>
      <c r="L158" s="8"/>
      <c r="M158" s="8"/>
      <c r="N158" s="8"/>
      <c r="O158" s="8"/>
      <c r="P158" s="8" t="s">
        <v>49</v>
      </c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 t="s">
        <v>1508</v>
      </c>
      <c r="AC158" s="8"/>
      <c r="AD158" s="8"/>
      <c r="AE158" s="8"/>
      <c r="AF158" s="8"/>
      <c r="AG158" s="8"/>
      <c r="AH158" s="8"/>
      <c r="AI158" s="9" t="s">
        <v>1734</v>
      </c>
      <c r="AJ158" s="236" t="s">
        <v>591</v>
      </c>
      <c r="AK158" s="237">
        <v>0</v>
      </c>
      <c r="AL158" s="238">
        <v>0</v>
      </c>
      <c r="AM158" s="233" t="s">
        <v>1109</v>
      </c>
      <c r="AN158" s="236"/>
      <c r="AO158" s="240" t="s">
        <v>1051</v>
      </c>
      <c r="AP158" s="223" t="str">
        <f t="shared" si="39"/>
        <v>( 類推 )</v>
      </c>
      <c r="AQ158" t="str">
        <f t="shared" si="40"/>
        <v> （準拠する試案連番：0）</v>
      </c>
      <c r="AR158">
        <f t="shared" si="41"/>
      </c>
      <c r="AS158">
        <f t="shared" si="42"/>
        <v>0</v>
      </c>
      <c r="AX158">
        <f t="shared" si="38"/>
      </c>
      <c r="AY158" t="s">
        <v>291</v>
      </c>
    </row>
    <row r="159" spans="1:51" ht="13.5">
      <c r="A159" s="4">
        <v>1244</v>
      </c>
      <c r="B159" s="5" t="s">
        <v>1046</v>
      </c>
      <c r="C159" s="5" t="s">
        <v>1046</v>
      </c>
      <c r="D159" s="6" t="s">
        <v>1459</v>
      </c>
      <c r="E159" s="5">
        <v>0</v>
      </c>
      <c r="F159" s="5">
        <v>0</v>
      </c>
      <c r="G159" s="5">
        <v>1</v>
      </c>
      <c r="H159" s="7" t="s">
        <v>1460</v>
      </c>
      <c r="I159" s="8"/>
      <c r="J159" s="8"/>
      <c r="K159" s="8"/>
      <c r="L159" s="8"/>
      <c r="M159" s="8"/>
      <c r="N159" s="8"/>
      <c r="O159" s="8"/>
      <c r="P159" s="8" t="s">
        <v>49</v>
      </c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 t="s">
        <v>1508</v>
      </c>
      <c r="AC159" s="8"/>
      <c r="AD159" s="8"/>
      <c r="AE159" s="8"/>
      <c r="AF159" s="8"/>
      <c r="AG159" s="8"/>
      <c r="AH159" s="8"/>
      <c r="AI159" s="9" t="s">
        <v>339</v>
      </c>
      <c r="AJ159" s="10" t="s">
        <v>591</v>
      </c>
      <c r="AK159" s="222">
        <v>0</v>
      </c>
      <c r="AL159" s="8">
        <v>0</v>
      </c>
      <c r="AM159" s="86" t="s">
        <v>1109</v>
      </c>
      <c r="AN159" s="10"/>
      <c r="AO159" s="12" t="s">
        <v>1051</v>
      </c>
      <c r="AP159" s="223" t="str">
        <f t="shared" si="39"/>
        <v>( 類推 )</v>
      </c>
      <c r="AQ159" t="str">
        <f t="shared" si="40"/>
        <v> （準拠する試案連番：0）</v>
      </c>
      <c r="AR159">
        <f t="shared" si="41"/>
      </c>
      <c r="AS159">
        <f t="shared" si="42"/>
        <v>0</v>
      </c>
      <c r="AX159">
        <f t="shared" si="38"/>
        <v>1</v>
      </c>
      <c r="AY159" t="s">
        <v>291</v>
      </c>
    </row>
    <row r="160" spans="1:51" ht="13.5">
      <c r="A160" s="4">
        <v>1244</v>
      </c>
      <c r="B160" s="5" t="s">
        <v>1046</v>
      </c>
      <c r="C160" s="5" t="s">
        <v>1046</v>
      </c>
      <c r="D160" s="6" t="s">
        <v>1459</v>
      </c>
      <c r="E160" s="5">
        <v>0</v>
      </c>
      <c r="F160" s="5">
        <v>0</v>
      </c>
      <c r="G160" s="5">
        <v>1</v>
      </c>
      <c r="H160" s="7" t="s">
        <v>1460</v>
      </c>
      <c r="I160" s="8"/>
      <c r="J160" s="8"/>
      <c r="K160" s="8"/>
      <c r="L160" s="8"/>
      <c r="M160" s="8"/>
      <c r="N160" s="8"/>
      <c r="O160" s="8"/>
      <c r="P160" s="8" t="s">
        <v>49</v>
      </c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 t="s">
        <v>1508</v>
      </c>
      <c r="AC160" s="8"/>
      <c r="AD160" s="8"/>
      <c r="AE160" s="8"/>
      <c r="AF160" s="8"/>
      <c r="AG160" s="8"/>
      <c r="AH160" s="8"/>
      <c r="AI160" s="9" t="s">
        <v>339</v>
      </c>
      <c r="AJ160" s="236" t="s">
        <v>592</v>
      </c>
      <c r="AK160" s="237">
        <v>3</v>
      </c>
      <c r="AL160" s="238" t="s">
        <v>1599</v>
      </c>
      <c r="AM160" s="233" t="s">
        <v>991</v>
      </c>
      <c r="AN160" s="236"/>
      <c r="AO160" s="236" t="s">
        <v>1351</v>
      </c>
      <c r="AP160" s="223" t="str">
        <f>"( "&amp;AJ160&amp;" )"</f>
        <v>( 実態調査 )</v>
      </c>
      <c r="AQ160" t="str">
        <f>IF(AL160="準拠する試案№をご入力下さい",""," （準拠する試案連番："&amp;AL160&amp;"）")</f>
        <v> （準拠する試案連番：この欄は入力不要です）</v>
      </c>
      <c r="AR160" t="str">
        <f>IF(OR(AL160="準拠する連番があれば試案№を、なければ0をご入力下さい",AL160=0),""," （準拠する試案連番："&amp;AL160&amp;"）")</f>
        <v> （準拠する試案連番：この欄は入力不要です）</v>
      </c>
      <c r="AS160">
        <f>IF(OR(AK160="この欄は入力不要です",AK160="調査していれば件数、調査していなければ0をご入力下さい",AK160=0),0,AK160)</f>
        <v>3</v>
      </c>
      <c r="AX160">
        <f t="shared" si="38"/>
        <v>1</v>
      </c>
      <c r="AY160" t="s">
        <v>992</v>
      </c>
    </row>
    <row r="161" spans="1:51" ht="13.5">
      <c r="A161" s="4">
        <v>1248</v>
      </c>
      <c r="B161" s="5" t="s">
        <v>1046</v>
      </c>
      <c r="C161" s="5" t="s">
        <v>1046</v>
      </c>
      <c r="D161" s="6" t="s">
        <v>1461</v>
      </c>
      <c r="E161" s="5">
        <v>0</v>
      </c>
      <c r="F161" s="5">
        <v>0</v>
      </c>
      <c r="G161" s="5">
        <v>1</v>
      </c>
      <c r="H161" s="7" t="s">
        <v>1462</v>
      </c>
      <c r="I161" s="8"/>
      <c r="J161" s="8"/>
      <c r="K161" s="8"/>
      <c r="L161" s="8"/>
      <c r="M161" s="8"/>
      <c r="N161" s="8"/>
      <c r="O161" s="8"/>
      <c r="P161" s="8" t="s">
        <v>49</v>
      </c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 t="s">
        <v>1508</v>
      </c>
      <c r="AC161" s="8"/>
      <c r="AD161" s="8"/>
      <c r="AE161" s="8"/>
      <c r="AF161" s="8"/>
      <c r="AG161" s="8"/>
      <c r="AH161" s="8"/>
      <c r="AI161" s="9" t="s">
        <v>340</v>
      </c>
      <c r="AJ161" s="236" t="s">
        <v>591</v>
      </c>
      <c r="AK161" s="237">
        <v>0</v>
      </c>
      <c r="AL161" s="238">
        <v>0</v>
      </c>
      <c r="AM161" s="233" t="s">
        <v>1109</v>
      </c>
      <c r="AN161" s="236"/>
      <c r="AO161" s="240" t="s">
        <v>1051</v>
      </c>
      <c r="AP161" s="223" t="str">
        <f t="shared" si="39"/>
        <v>( 類推 )</v>
      </c>
      <c r="AQ161" t="str">
        <f t="shared" si="40"/>
        <v> （準拠する試案連番：0）</v>
      </c>
      <c r="AR161">
        <f t="shared" si="41"/>
      </c>
      <c r="AS161">
        <f t="shared" si="42"/>
        <v>0</v>
      </c>
      <c r="AX161">
        <f t="shared" si="38"/>
      </c>
      <c r="AY161" t="s">
        <v>291</v>
      </c>
    </row>
    <row r="162" spans="1:51" ht="13.5">
      <c r="A162" s="4">
        <v>1253</v>
      </c>
      <c r="B162" s="5" t="s">
        <v>1046</v>
      </c>
      <c r="C162" s="5" t="s">
        <v>1046</v>
      </c>
      <c r="D162" s="6" t="s">
        <v>1490</v>
      </c>
      <c r="E162" s="5">
        <v>0</v>
      </c>
      <c r="F162" s="5">
        <v>0</v>
      </c>
      <c r="G162" s="5">
        <v>1</v>
      </c>
      <c r="H162" s="7" t="s">
        <v>1491</v>
      </c>
      <c r="I162" s="8"/>
      <c r="J162" s="8" t="s">
        <v>1353</v>
      </c>
      <c r="K162" s="8" t="s">
        <v>1519</v>
      </c>
      <c r="L162" s="8"/>
      <c r="M162" s="8"/>
      <c r="N162" s="8"/>
      <c r="O162" s="8"/>
      <c r="P162" s="8" t="s">
        <v>1360</v>
      </c>
      <c r="Q162" s="8"/>
      <c r="R162" s="8"/>
      <c r="S162" s="8" t="s">
        <v>293</v>
      </c>
      <c r="T162" s="8"/>
      <c r="U162" s="8"/>
      <c r="V162" s="8"/>
      <c r="W162" s="8"/>
      <c r="X162" s="8"/>
      <c r="Y162" s="8"/>
      <c r="Z162" s="8"/>
      <c r="AA162" s="8"/>
      <c r="AB162" s="8" t="s">
        <v>1492</v>
      </c>
      <c r="AC162" s="8"/>
      <c r="AD162" s="8"/>
      <c r="AE162" s="8"/>
      <c r="AF162" s="8"/>
      <c r="AG162" s="8"/>
      <c r="AH162" s="8"/>
      <c r="AI162" s="9" t="s">
        <v>1493</v>
      </c>
      <c r="AJ162" s="10" t="s">
        <v>591</v>
      </c>
      <c r="AK162" s="222">
        <v>0</v>
      </c>
      <c r="AL162" s="8">
        <v>0</v>
      </c>
      <c r="AM162" s="86" t="s">
        <v>1109</v>
      </c>
      <c r="AN162" s="10"/>
      <c r="AO162" s="12" t="s">
        <v>1051</v>
      </c>
      <c r="AP162" s="223" t="str">
        <f>"( "&amp;AJ162&amp;" )"</f>
        <v>( 類推 )</v>
      </c>
      <c r="AQ162" t="str">
        <f>IF(AL162="準拠する試案№をご入力下さい",""," （準拠する試案連番："&amp;AL162&amp;"）")</f>
        <v> （準拠する試案連番：0）</v>
      </c>
      <c r="AR162">
        <f>IF(OR(AL162="準拠する連番があれば試案№を、なければ0をご入力下さい",AL162=0),""," （準拠する試案連番："&amp;AL162&amp;"）")</f>
      </c>
      <c r="AS162">
        <f>IF(OR(AK162="この欄は入力不要です",AK162="調査していれば件数、調査していなければ0をご入力下さい",AK162=0),0,AK162)</f>
        <v>0</v>
      </c>
      <c r="AX162">
        <f t="shared" si="38"/>
        <v>1</v>
      </c>
      <c r="AY162" t="s">
        <v>291</v>
      </c>
    </row>
    <row r="163" spans="1:51" ht="13.5">
      <c r="A163" s="4">
        <v>1253</v>
      </c>
      <c r="B163" s="5" t="s">
        <v>1046</v>
      </c>
      <c r="C163" s="5" t="s">
        <v>1046</v>
      </c>
      <c r="D163" s="6" t="s">
        <v>1490</v>
      </c>
      <c r="E163" s="5">
        <v>0</v>
      </c>
      <c r="F163" s="5">
        <v>0</v>
      </c>
      <c r="G163" s="5">
        <v>1</v>
      </c>
      <c r="H163" s="7" t="s">
        <v>1491</v>
      </c>
      <c r="I163" s="8"/>
      <c r="J163" s="8" t="s">
        <v>1353</v>
      </c>
      <c r="K163" s="8" t="s">
        <v>1519</v>
      </c>
      <c r="L163" s="8"/>
      <c r="M163" s="8"/>
      <c r="N163" s="8"/>
      <c r="O163" s="8"/>
      <c r="P163" s="8" t="s">
        <v>1360</v>
      </c>
      <c r="Q163" s="8"/>
      <c r="R163" s="8"/>
      <c r="S163" s="8" t="s">
        <v>293</v>
      </c>
      <c r="T163" s="8"/>
      <c r="U163" s="8"/>
      <c r="V163" s="8"/>
      <c r="W163" s="8"/>
      <c r="X163" s="8"/>
      <c r="Y163" s="8"/>
      <c r="Z163" s="8"/>
      <c r="AA163" s="8"/>
      <c r="AB163" s="8" t="s">
        <v>1492</v>
      </c>
      <c r="AC163" s="8"/>
      <c r="AD163" s="8"/>
      <c r="AE163" s="8"/>
      <c r="AF163" s="8"/>
      <c r="AG163" s="8"/>
      <c r="AH163" s="8"/>
      <c r="AI163" s="9" t="s">
        <v>1493</v>
      </c>
      <c r="AJ163" s="236" t="s">
        <v>508</v>
      </c>
      <c r="AK163" s="237">
        <v>1</v>
      </c>
      <c r="AL163" s="238"/>
      <c r="AM163" s="233" t="s">
        <v>1747</v>
      </c>
      <c r="AN163" s="236"/>
      <c r="AO163" s="240" t="s">
        <v>1051</v>
      </c>
      <c r="AP163" s="223" t="str">
        <f t="shared" si="39"/>
        <v>( 実態調査 )</v>
      </c>
      <c r="AQ163" t="str">
        <f t="shared" si="40"/>
        <v> （準拠する試案連番：）</v>
      </c>
      <c r="AR163">
        <f t="shared" si="41"/>
      </c>
      <c r="AS163">
        <f t="shared" si="42"/>
        <v>1</v>
      </c>
      <c r="AX163">
        <f t="shared" si="38"/>
        <v>1</v>
      </c>
      <c r="AY163" t="s">
        <v>1738</v>
      </c>
    </row>
    <row r="164" spans="1:51" ht="13.5">
      <c r="A164" s="4">
        <v>1257</v>
      </c>
      <c r="B164" s="5" t="s">
        <v>1046</v>
      </c>
      <c r="C164" s="5" t="s">
        <v>1046</v>
      </c>
      <c r="D164" s="6" t="s">
        <v>1494</v>
      </c>
      <c r="E164" s="5">
        <v>0</v>
      </c>
      <c r="F164" s="5">
        <v>0</v>
      </c>
      <c r="G164" s="5">
        <v>1</v>
      </c>
      <c r="H164" s="7" t="s">
        <v>1495</v>
      </c>
      <c r="I164" s="8"/>
      <c r="J164" s="8" t="s">
        <v>1353</v>
      </c>
      <c r="K164" s="8" t="s">
        <v>1519</v>
      </c>
      <c r="L164" s="8"/>
      <c r="M164" s="8"/>
      <c r="N164" s="8"/>
      <c r="O164" s="8"/>
      <c r="P164" s="8" t="s">
        <v>1360</v>
      </c>
      <c r="Q164" s="8"/>
      <c r="R164" s="8"/>
      <c r="S164" s="8" t="s">
        <v>293</v>
      </c>
      <c r="T164" s="8"/>
      <c r="U164" s="8"/>
      <c r="V164" s="8"/>
      <c r="W164" s="8"/>
      <c r="X164" s="8"/>
      <c r="Y164" s="8"/>
      <c r="Z164" s="8"/>
      <c r="AA164" s="8"/>
      <c r="AB164" s="8" t="s">
        <v>1492</v>
      </c>
      <c r="AC164" s="8"/>
      <c r="AD164" s="8"/>
      <c r="AE164" s="8"/>
      <c r="AF164" s="8"/>
      <c r="AG164" s="8"/>
      <c r="AH164" s="8"/>
      <c r="AI164" s="9" t="s">
        <v>1496</v>
      </c>
      <c r="AJ164" s="10" t="s">
        <v>591</v>
      </c>
      <c r="AK164" s="222">
        <v>0</v>
      </c>
      <c r="AL164" s="8">
        <v>0</v>
      </c>
      <c r="AM164" s="86" t="s">
        <v>1109</v>
      </c>
      <c r="AN164" s="10"/>
      <c r="AO164" s="10" t="s">
        <v>1051</v>
      </c>
      <c r="AP164" s="223" t="str">
        <f>"( "&amp;AJ164&amp;" )"</f>
        <v>( 類推 )</v>
      </c>
      <c r="AQ164" t="str">
        <f>IF(AL164="準拠する試案№をご入力下さい",""," （準拠する試案連番："&amp;AL164&amp;"）")</f>
        <v> （準拠する試案連番：0）</v>
      </c>
      <c r="AR164">
        <f>IF(OR(AL164="準拠する連番があれば試案№を、なければ0をご入力下さい",AL164=0),""," （準拠する試案連番："&amp;AL164&amp;"）")</f>
      </c>
      <c r="AS164">
        <f>IF(OR(AK164="この欄は入力不要です",AK164="調査していれば件数、調査していなければ0をご入力下さい",AK164=0),0,AK164)</f>
        <v>0</v>
      </c>
      <c r="AX164">
        <f t="shared" si="38"/>
        <v>1</v>
      </c>
      <c r="AY164" t="s">
        <v>291</v>
      </c>
    </row>
    <row r="165" spans="1:51" ht="13.5">
      <c r="A165" s="4">
        <v>1257</v>
      </c>
      <c r="B165" s="5" t="s">
        <v>1046</v>
      </c>
      <c r="C165" s="5" t="s">
        <v>1046</v>
      </c>
      <c r="D165" s="6" t="s">
        <v>1494</v>
      </c>
      <c r="E165" s="5">
        <v>0</v>
      </c>
      <c r="F165" s="5">
        <v>0</v>
      </c>
      <c r="G165" s="5">
        <v>1</v>
      </c>
      <c r="H165" s="7" t="s">
        <v>1495</v>
      </c>
      <c r="I165" s="8"/>
      <c r="J165" s="8" t="s">
        <v>1353</v>
      </c>
      <c r="K165" s="8" t="s">
        <v>1519</v>
      </c>
      <c r="L165" s="8"/>
      <c r="M165" s="8"/>
      <c r="N165" s="8"/>
      <c r="O165" s="8"/>
      <c r="P165" s="8" t="s">
        <v>1360</v>
      </c>
      <c r="Q165" s="8"/>
      <c r="R165" s="8"/>
      <c r="S165" s="8" t="s">
        <v>293</v>
      </c>
      <c r="T165" s="8"/>
      <c r="U165" s="8"/>
      <c r="V165" s="8"/>
      <c r="W165" s="8"/>
      <c r="X165" s="8"/>
      <c r="Y165" s="8"/>
      <c r="Z165" s="8"/>
      <c r="AA165" s="8"/>
      <c r="AB165" s="8" t="s">
        <v>1492</v>
      </c>
      <c r="AC165" s="8"/>
      <c r="AD165" s="8"/>
      <c r="AE165" s="8"/>
      <c r="AF165" s="8"/>
      <c r="AG165" s="8"/>
      <c r="AH165" s="8"/>
      <c r="AI165" s="9" t="s">
        <v>1496</v>
      </c>
      <c r="AJ165" s="236" t="s">
        <v>508</v>
      </c>
      <c r="AK165" s="237">
        <v>1</v>
      </c>
      <c r="AL165" s="238"/>
      <c r="AM165" s="233" t="s">
        <v>1747</v>
      </c>
      <c r="AN165" s="236"/>
      <c r="AO165" s="236" t="s">
        <v>1051</v>
      </c>
      <c r="AP165" s="223" t="str">
        <f t="shared" si="39"/>
        <v>( 実態調査 )</v>
      </c>
      <c r="AQ165" t="str">
        <f t="shared" si="40"/>
        <v> （準拠する試案連番：）</v>
      </c>
      <c r="AR165">
        <f t="shared" si="41"/>
      </c>
      <c r="AS165">
        <f t="shared" si="42"/>
        <v>1</v>
      </c>
      <c r="AX165">
        <f t="shared" si="38"/>
        <v>1</v>
      </c>
      <c r="AY165" t="s">
        <v>1739</v>
      </c>
    </row>
    <row r="166" spans="1:51" ht="13.5">
      <c r="A166" s="4">
        <v>1262</v>
      </c>
      <c r="B166" s="5" t="s">
        <v>1046</v>
      </c>
      <c r="C166" s="5" t="s">
        <v>1046</v>
      </c>
      <c r="D166" s="6" t="s">
        <v>495</v>
      </c>
      <c r="E166" s="5">
        <v>0</v>
      </c>
      <c r="F166" s="5">
        <v>0</v>
      </c>
      <c r="G166" s="5">
        <v>1</v>
      </c>
      <c r="H166" s="7" t="s">
        <v>496</v>
      </c>
      <c r="I166" s="8"/>
      <c r="J166" s="8" t="s">
        <v>1353</v>
      </c>
      <c r="K166" s="8" t="s">
        <v>1519</v>
      </c>
      <c r="L166" s="8"/>
      <c r="M166" s="8"/>
      <c r="N166" s="8"/>
      <c r="O166" s="8"/>
      <c r="P166" s="8" t="s">
        <v>1360</v>
      </c>
      <c r="Q166" s="8"/>
      <c r="R166" s="8"/>
      <c r="S166" s="8" t="s">
        <v>293</v>
      </c>
      <c r="T166" s="8"/>
      <c r="U166" s="8"/>
      <c r="V166" s="8"/>
      <c r="W166" s="8"/>
      <c r="X166" s="8"/>
      <c r="Y166" s="8"/>
      <c r="Z166" s="8"/>
      <c r="AA166" s="8"/>
      <c r="AB166" s="8" t="s">
        <v>1492</v>
      </c>
      <c r="AC166" s="8"/>
      <c r="AD166" s="8"/>
      <c r="AE166" s="8"/>
      <c r="AF166" s="8"/>
      <c r="AG166" s="8"/>
      <c r="AH166" s="8"/>
      <c r="AI166" s="9" t="s">
        <v>497</v>
      </c>
      <c r="AJ166" s="10" t="s">
        <v>591</v>
      </c>
      <c r="AK166" s="222">
        <v>0</v>
      </c>
      <c r="AL166" s="8">
        <v>0</v>
      </c>
      <c r="AM166" s="86" t="s">
        <v>1109</v>
      </c>
      <c r="AN166" s="10"/>
      <c r="AO166" s="12" t="s">
        <v>1051</v>
      </c>
      <c r="AP166" s="223" t="str">
        <f>"( "&amp;AJ166&amp;" )"</f>
        <v>( 類推 )</v>
      </c>
      <c r="AQ166" t="str">
        <f>IF(AL166="準拠する試案№をご入力下さい",""," （準拠する試案連番："&amp;AL166&amp;"）")</f>
        <v> （準拠する試案連番：0）</v>
      </c>
      <c r="AR166">
        <f>IF(OR(AL166="準拠する連番があれば試案№を、なければ0をご入力下さい",AL166=0),""," （準拠する試案連番："&amp;AL166&amp;"）")</f>
      </c>
      <c r="AS166">
        <f>IF(OR(AK166="この欄は入力不要です",AK166="調査していれば件数、調査していなければ0をご入力下さい",AK166=0),0,AK166)</f>
        <v>0</v>
      </c>
      <c r="AX166">
        <f t="shared" si="38"/>
        <v>1</v>
      </c>
      <c r="AY166" t="s">
        <v>291</v>
      </c>
    </row>
    <row r="167" spans="1:51" ht="13.5">
      <c r="A167" s="4">
        <v>1262</v>
      </c>
      <c r="B167" s="5" t="s">
        <v>1046</v>
      </c>
      <c r="C167" s="5" t="s">
        <v>1046</v>
      </c>
      <c r="D167" s="6" t="s">
        <v>495</v>
      </c>
      <c r="E167" s="5">
        <v>0</v>
      </c>
      <c r="F167" s="5">
        <v>0</v>
      </c>
      <c r="G167" s="5">
        <v>1</v>
      </c>
      <c r="H167" s="7" t="s">
        <v>496</v>
      </c>
      <c r="I167" s="8"/>
      <c r="J167" s="8" t="s">
        <v>1353</v>
      </c>
      <c r="K167" s="8" t="s">
        <v>1519</v>
      </c>
      <c r="L167" s="8"/>
      <c r="M167" s="8"/>
      <c r="N167" s="8"/>
      <c r="O167" s="8"/>
      <c r="P167" s="8" t="s">
        <v>1360</v>
      </c>
      <c r="Q167" s="8"/>
      <c r="R167" s="8"/>
      <c r="S167" s="8" t="s">
        <v>293</v>
      </c>
      <c r="T167" s="8"/>
      <c r="U167" s="8"/>
      <c r="V167" s="8"/>
      <c r="W167" s="8"/>
      <c r="X167" s="8"/>
      <c r="Y167" s="8"/>
      <c r="Z167" s="8"/>
      <c r="AA167" s="8"/>
      <c r="AB167" s="8" t="s">
        <v>1492</v>
      </c>
      <c r="AC167" s="8"/>
      <c r="AD167" s="8"/>
      <c r="AE167" s="8"/>
      <c r="AF167" s="8"/>
      <c r="AG167" s="8"/>
      <c r="AH167" s="8"/>
      <c r="AI167" s="9" t="s">
        <v>497</v>
      </c>
      <c r="AJ167" s="236" t="s">
        <v>508</v>
      </c>
      <c r="AK167" s="237">
        <v>1</v>
      </c>
      <c r="AL167" s="238"/>
      <c r="AM167" s="233" t="s">
        <v>1747</v>
      </c>
      <c r="AN167" s="236"/>
      <c r="AO167" s="240" t="s">
        <v>1051</v>
      </c>
      <c r="AP167" s="223" t="str">
        <f>"( "&amp;AJ167&amp;" )"</f>
        <v>( 実態調査 )</v>
      </c>
      <c r="AQ167" t="str">
        <f>IF(AL167="準拠する試案№をご入力下さい",""," （準拠する試案連番："&amp;AL167&amp;"）")</f>
        <v> （準拠する試案連番：）</v>
      </c>
      <c r="AR167">
        <f>IF(OR(AL167="準拠する連番があれば試案№を、なければ0をご入力下さい",AL167=0),""," （準拠する試案連番："&amp;AL167&amp;"）")</f>
      </c>
      <c r="AS167">
        <f>IF(OR(AK167="この欄は入力不要です",AK167="調査していれば件数、調査していなければ0をご入力下さい",AK167=0),0,AK167)</f>
        <v>1</v>
      </c>
      <c r="AX167">
        <f t="shared" si="38"/>
        <v>1</v>
      </c>
      <c r="AY167" t="s">
        <v>1740</v>
      </c>
    </row>
    <row r="168" spans="1:51" ht="13.5">
      <c r="A168" s="4">
        <v>1262</v>
      </c>
      <c r="B168" s="5" t="s">
        <v>1046</v>
      </c>
      <c r="C168" s="5" t="s">
        <v>1046</v>
      </c>
      <c r="D168" s="6" t="s">
        <v>495</v>
      </c>
      <c r="E168" s="5">
        <v>0</v>
      </c>
      <c r="F168" s="5">
        <v>0</v>
      </c>
      <c r="G168" s="5">
        <v>1</v>
      </c>
      <c r="H168" s="7" t="s">
        <v>496</v>
      </c>
      <c r="I168" s="8"/>
      <c r="J168" s="8" t="s">
        <v>1353</v>
      </c>
      <c r="K168" s="8" t="s">
        <v>1519</v>
      </c>
      <c r="L168" s="8"/>
      <c r="M168" s="8"/>
      <c r="N168" s="8"/>
      <c r="O168" s="8"/>
      <c r="P168" s="8" t="s">
        <v>1360</v>
      </c>
      <c r="Q168" s="8"/>
      <c r="R168" s="8"/>
      <c r="S168" s="8" t="s">
        <v>293</v>
      </c>
      <c r="T168" s="8"/>
      <c r="U168" s="8"/>
      <c r="V168" s="8"/>
      <c r="W168" s="8"/>
      <c r="X168" s="8"/>
      <c r="Y168" s="8"/>
      <c r="Z168" s="8"/>
      <c r="AA168" s="8"/>
      <c r="AB168" s="8" t="s">
        <v>1492</v>
      </c>
      <c r="AC168" s="8"/>
      <c r="AD168" s="8"/>
      <c r="AE168" s="8"/>
      <c r="AF168" s="8"/>
      <c r="AG168" s="8"/>
      <c r="AH168" s="8"/>
      <c r="AI168" s="9" t="s">
        <v>497</v>
      </c>
      <c r="AJ168" s="10" t="s">
        <v>1193</v>
      </c>
      <c r="AK168" s="222" t="s">
        <v>1599</v>
      </c>
      <c r="AL168" s="8" t="s">
        <v>1599</v>
      </c>
      <c r="AM168" s="86" t="s">
        <v>507</v>
      </c>
      <c r="AN168" s="10" t="s">
        <v>907</v>
      </c>
      <c r="AO168" s="12" t="s">
        <v>1351</v>
      </c>
      <c r="AP168" s="223" t="str">
        <f t="shared" si="39"/>
        <v>( 未調査(医療材料なし) )</v>
      </c>
      <c r="AQ168" t="str">
        <f t="shared" si="40"/>
        <v> （準拠する試案連番：この欄は入力不要です）</v>
      </c>
      <c r="AR168" t="str">
        <f t="shared" si="41"/>
        <v> （準拠する試案連番：この欄は入力不要です）</v>
      </c>
      <c r="AS168">
        <f t="shared" si="42"/>
        <v>0</v>
      </c>
      <c r="AX168">
        <f t="shared" si="38"/>
        <v>1</v>
      </c>
      <c r="AY168" t="s">
        <v>904</v>
      </c>
    </row>
    <row r="169" spans="1:51" ht="13.5">
      <c r="A169" s="4">
        <v>1266</v>
      </c>
      <c r="B169" s="5" t="s">
        <v>1046</v>
      </c>
      <c r="C169" s="5" t="s">
        <v>1046</v>
      </c>
      <c r="D169" s="6" t="s">
        <v>498</v>
      </c>
      <c r="E169" s="5">
        <v>0</v>
      </c>
      <c r="F169" s="5">
        <v>0</v>
      </c>
      <c r="G169" s="5">
        <v>1</v>
      </c>
      <c r="H169" s="7" t="s">
        <v>499</v>
      </c>
      <c r="I169" s="8"/>
      <c r="J169" s="8"/>
      <c r="K169" s="8"/>
      <c r="L169" s="8"/>
      <c r="M169" s="8"/>
      <c r="N169" s="8"/>
      <c r="O169" s="8"/>
      <c r="P169" s="8" t="s">
        <v>1360</v>
      </c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9" t="s">
        <v>341</v>
      </c>
      <c r="AJ169" s="236" t="s">
        <v>1193</v>
      </c>
      <c r="AK169" s="237" t="s">
        <v>1599</v>
      </c>
      <c r="AL169" s="238" t="s">
        <v>1599</v>
      </c>
      <c r="AM169" s="233" t="s">
        <v>507</v>
      </c>
      <c r="AN169" s="236" t="s">
        <v>907</v>
      </c>
      <c r="AO169" s="240" t="s">
        <v>1351</v>
      </c>
      <c r="AP169" s="223" t="str">
        <f t="shared" si="39"/>
        <v>( 未調査(医療材料なし) )</v>
      </c>
      <c r="AQ169" t="str">
        <f t="shared" si="40"/>
        <v> （準拠する試案連番：この欄は入力不要です）</v>
      </c>
      <c r="AR169" t="str">
        <f t="shared" si="41"/>
        <v> （準拠する試案連番：この欄は入力不要です）</v>
      </c>
      <c r="AS169">
        <f t="shared" si="42"/>
        <v>0</v>
      </c>
      <c r="AX169">
        <f t="shared" si="38"/>
      </c>
      <c r="AY169" t="s">
        <v>904</v>
      </c>
    </row>
    <row r="170" spans="1:51" ht="13.5">
      <c r="A170" s="4">
        <v>1270</v>
      </c>
      <c r="B170" s="5" t="s">
        <v>1046</v>
      </c>
      <c r="C170" s="5" t="s">
        <v>1046</v>
      </c>
      <c r="D170" s="6" t="s">
        <v>500</v>
      </c>
      <c r="E170" s="5">
        <v>0</v>
      </c>
      <c r="F170" s="5">
        <v>0</v>
      </c>
      <c r="G170" s="5">
        <v>1</v>
      </c>
      <c r="H170" s="7" t="s">
        <v>501</v>
      </c>
      <c r="I170" s="8"/>
      <c r="J170" s="8"/>
      <c r="K170" s="8"/>
      <c r="L170" s="8"/>
      <c r="M170" s="8"/>
      <c r="N170" s="8"/>
      <c r="O170" s="8"/>
      <c r="P170" s="8" t="s">
        <v>1360</v>
      </c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9" t="s">
        <v>342</v>
      </c>
      <c r="AJ170" s="236" t="s">
        <v>1193</v>
      </c>
      <c r="AK170" s="237" t="s">
        <v>1599</v>
      </c>
      <c r="AL170" s="238" t="s">
        <v>1599</v>
      </c>
      <c r="AM170" s="233" t="s">
        <v>507</v>
      </c>
      <c r="AN170" s="236" t="s">
        <v>907</v>
      </c>
      <c r="AO170" s="240" t="s">
        <v>1351</v>
      </c>
      <c r="AP170" s="223" t="str">
        <f t="shared" si="39"/>
        <v>( 未調査(医療材料なし) )</v>
      </c>
      <c r="AQ170" t="str">
        <f t="shared" si="40"/>
        <v> （準拠する試案連番：この欄は入力不要です）</v>
      </c>
      <c r="AR170" t="str">
        <f t="shared" si="41"/>
        <v> （準拠する試案連番：この欄は入力不要です）</v>
      </c>
      <c r="AS170">
        <f t="shared" si="42"/>
        <v>0</v>
      </c>
      <c r="AX170">
        <f t="shared" si="38"/>
      </c>
      <c r="AY170" t="s">
        <v>904</v>
      </c>
    </row>
    <row r="171" spans="1:51" ht="13.5">
      <c r="A171" s="4">
        <v>1275</v>
      </c>
      <c r="B171" s="5" t="s">
        <v>1046</v>
      </c>
      <c r="C171" s="5" t="s">
        <v>1046</v>
      </c>
      <c r="D171" s="6" t="s">
        <v>502</v>
      </c>
      <c r="E171" s="5">
        <v>0</v>
      </c>
      <c r="F171" s="5">
        <v>0</v>
      </c>
      <c r="G171" s="5">
        <v>1</v>
      </c>
      <c r="H171" s="7" t="s">
        <v>503</v>
      </c>
      <c r="I171" s="8"/>
      <c r="J171" s="8"/>
      <c r="K171" s="8"/>
      <c r="L171" s="8"/>
      <c r="M171" s="8"/>
      <c r="N171" s="8"/>
      <c r="O171" s="8"/>
      <c r="P171" s="8" t="s">
        <v>1360</v>
      </c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9" t="s">
        <v>343</v>
      </c>
      <c r="AJ171" s="236" t="s">
        <v>1193</v>
      </c>
      <c r="AK171" s="237" t="s">
        <v>1599</v>
      </c>
      <c r="AL171" s="238" t="s">
        <v>1599</v>
      </c>
      <c r="AM171" s="233" t="s">
        <v>507</v>
      </c>
      <c r="AN171" s="236" t="s">
        <v>907</v>
      </c>
      <c r="AO171" s="240" t="s">
        <v>1351</v>
      </c>
      <c r="AP171" s="223" t="str">
        <f t="shared" si="39"/>
        <v>( 未調査(医療材料なし) )</v>
      </c>
      <c r="AQ171" t="str">
        <f t="shared" si="40"/>
        <v> （準拠する試案連番：この欄は入力不要です）</v>
      </c>
      <c r="AR171" t="str">
        <f t="shared" si="41"/>
        <v> （準拠する試案連番：この欄は入力不要です）</v>
      </c>
      <c r="AS171">
        <f t="shared" si="42"/>
        <v>0</v>
      </c>
      <c r="AX171">
        <f t="shared" si="38"/>
      </c>
      <c r="AY171" t="s">
        <v>904</v>
      </c>
    </row>
    <row r="172" spans="1:51" ht="13.5">
      <c r="A172" s="4">
        <v>1279</v>
      </c>
      <c r="B172" s="5" t="s">
        <v>1046</v>
      </c>
      <c r="C172" s="5" t="s">
        <v>1046</v>
      </c>
      <c r="D172" s="6" t="s">
        <v>504</v>
      </c>
      <c r="E172" s="5">
        <v>0</v>
      </c>
      <c r="F172" s="5">
        <v>0</v>
      </c>
      <c r="G172" s="5">
        <v>1</v>
      </c>
      <c r="H172" s="7" t="s">
        <v>505</v>
      </c>
      <c r="I172" s="8"/>
      <c r="J172" s="8"/>
      <c r="K172" s="8"/>
      <c r="L172" s="8"/>
      <c r="M172" s="8"/>
      <c r="N172" s="8"/>
      <c r="O172" s="8"/>
      <c r="P172" s="8" t="s">
        <v>1506</v>
      </c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9" t="s">
        <v>506</v>
      </c>
      <c r="AJ172" s="10" t="s">
        <v>591</v>
      </c>
      <c r="AK172" s="222">
        <v>0</v>
      </c>
      <c r="AL172" s="8">
        <v>0</v>
      </c>
      <c r="AM172" s="86" t="s">
        <v>1109</v>
      </c>
      <c r="AN172" s="10"/>
      <c r="AO172" s="12" t="s">
        <v>1051</v>
      </c>
      <c r="AP172" s="223" t="str">
        <f t="shared" si="39"/>
        <v>( 類推 )</v>
      </c>
      <c r="AQ172" t="str">
        <f t="shared" si="40"/>
        <v> （準拠する試案連番：0）</v>
      </c>
      <c r="AR172">
        <f t="shared" si="41"/>
      </c>
      <c r="AS172">
        <f t="shared" si="42"/>
        <v>0</v>
      </c>
      <c r="AX172">
        <f t="shared" si="38"/>
        <v>1</v>
      </c>
      <c r="AY172" t="s">
        <v>291</v>
      </c>
    </row>
    <row r="173" spans="1:51" ht="13.5">
      <c r="A173" s="4">
        <v>1279</v>
      </c>
      <c r="B173" s="5" t="s">
        <v>1046</v>
      </c>
      <c r="C173" s="5" t="s">
        <v>1046</v>
      </c>
      <c r="D173" s="6" t="s">
        <v>504</v>
      </c>
      <c r="E173" s="5">
        <v>0</v>
      </c>
      <c r="F173" s="5">
        <v>0</v>
      </c>
      <c r="G173" s="5">
        <v>1</v>
      </c>
      <c r="H173" s="7" t="s">
        <v>505</v>
      </c>
      <c r="I173" s="8"/>
      <c r="J173" s="8"/>
      <c r="K173" s="8"/>
      <c r="L173" s="8"/>
      <c r="M173" s="8"/>
      <c r="N173" s="8"/>
      <c r="O173" s="8"/>
      <c r="P173" s="8" t="s">
        <v>1506</v>
      </c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9" t="s">
        <v>506</v>
      </c>
      <c r="AJ173" s="236" t="s">
        <v>592</v>
      </c>
      <c r="AK173" s="237">
        <v>30</v>
      </c>
      <c r="AL173" s="238" t="s">
        <v>1599</v>
      </c>
      <c r="AM173" s="233" t="s">
        <v>991</v>
      </c>
      <c r="AN173" s="236"/>
      <c r="AO173" s="236" t="s">
        <v>1351</v>
      </c>
      <c r="AP173" s="223" t="str">
        <f>"( "&amp;AJ173&amp;" )"</f>
        <v>( 実態調査 )</v>
      </c>
      <c r="AQ173" t="str">
        <f>IF(AL173="準拠する試案№をご入力下さい",""," （準拠する試案連番："&amp;AL173&amp;"）")</f>
        <v> （準拠する試案連番：この欄は入力不要です）</v>
      </c>
      <c r="AR173" t="str">
        <f>IF(OR(AL173="準拠する連番があれば試案№を、なければ0をご入力下さい",AL173=0),""," （準拠する試案連番："&amp;AL173&amp;"）")</f>
        <v> （準拠する試案連番：この欄は入力不要です）</v>
      </c>
      <c r="AS173">
        <f>IF(OR(AK173="この欄は入力不要です",AK173="調査していれば件数、調査していなければ0をご入力下さい",AK173=0),0,AK173)</f>
        <v>30</v>
      </c>
      <c r="AX173">
        <f t="shared" si="38"/>
        <v>1</v>
      </c>
      <c r="AY173" t="s">
        <v>992</v>
      </c>
    </row>
    <row r="174" spans="1:51" ht="13.5">
      <c r="A174" s="4">
        <v>1283</v>
      </c>
      <c r="B174" s="5" t="s">
        <v>1046</v>
      </c>
      <c r="C174" s="5" t="s">
        <v>1046</v>
      </c>
      <c r="D174" s="6" t="s">
        <v>100</v>
      </c>
      <c r="E174" s="5">
        <v>0</v>
      </c>
      <c r="F174" s="5">
        <v>0</v>
      </c>
      <c r="G174" s="5">
        <v>1</v>
      </c>
      <c r="H174" s="7" t="s">
        <v>101</v>
      </c>
      <c r="I174" s="8"/>
      <c r="J174" s="8"/>
      <c r="K174" s="8"/>
      <c r="L174" s="8"/>
      <c r="M174" s="8"/>
      <c r="N174" s="8"/>
      <c r="O174" s="8"/>
      <c r="P174" s="8" t="s">
        <v>1506</v>
      </c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9" t="s">
        <v>102</v>
      </c>
      <c r="AJ174" s="236" t="s">
        <v>591</v>
      </c>
      <c r="AK174" s="237">
        <v>0</v>
      </c>
      <c r="AL174" s="238">
        <v>0</v>
      </c>
      <c r="AM174" s="233" t="s">
        <v>1109</v>
      </c>
      <c r="AN174" s="236"/>
      <c r="AO174" s="240" t="s">
        <v>1051</v>
      </c>
      <c r="AP174" s="223" t="str">
        <f aca="true" t="shared" si="43" ref="AP174:AP200">"( "&amp;AJ174&amp;" )"</f>
        <v>( 類推 )</v>
      </c>
      <c r="AQ174" t="str">
        <f aca="true" t="shared" si="44" ref="AQ174:AQ200">IF(AL174="準拠する試案№をご入力下さい",""," （準拠する試案連番："&amp;AL174&amp;"）")</f>
        <v> （準拠する試案連番：0）</v>
      </c>
      <c r="AR174">
        <f aca="true" t="shared" si="45" ref="AR174:AR200">IF(OR(AL174="準拠する連番があれば試案№を、なければ0をご入力下さい",AL174=0),""," （準拠する試案連番："&amp;AL174&amp;"）")</f>
      </c>
      <c r="AS174">
        <f aca="true" t="shared" si="46" ref="AS174:AS200">IF(OR(AK174="この欄は入力不要です",AK174="調査していれば件数、調査していなければ0をご入力下さい",AK174=0),0,AK174)</f>
        <v>0</v>
      </c>
      <c r="AX174">
        <f t="shared" si="38"/>
      </c>
      <c r="AY174" t="s">
        <v>291</v>
      </c>
    </row>
    <row r="175" spans="1:51" ht="13.5">
      <c r="A175" s="4">
        <v>1288</v>
      </c>
      <c r="B175" s="5" t="s">
        <v>1046</v>
      </c>
      <c r="C175" s="5" t="s">
        <v>1046</v>
      </c>
      <c r="D175" s="6" t="s">
        <v>234</v>
      </c>
      <c r="E175" s="5">
        <v>0</v>
      </c>
      <c r="F175" s="5">
        <v>0</v>
      </c>
      <c r="G175" s="5">
        <v>1</v>
      </c>
      <c r="H175" s="7" t="s">
        <v>235</v>
      </c>
      <c r="I175" s="8"/>
      <c r="J175" s="8"/>
      <c r="K175" s="8"/>
      <c r="L175" s="8"/>
      <c r="M175" s="8"/>
      <c r="N175" s="8"/>
      <c r="O175" s="8"/>
      <c r="P175" s="8" t="s">
        <v>1506</v>
      </c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9" t="s">
        <v>236</v>
      </c>
      <c r="AJ175" s="236" t="s">
        <v>591</v>
      </c>
      <c r="AK175" s="237">
        <v>0</v>
      </c>
      <c r="AL175" s="238">
        <v>0</v>
      </c>
      <c r="AM175" s="233" t="s">
        <v>1109</v>
      </c>
      <c r="AN175" s="236"/>
      <c r="AO175" s="240" t="s">
        <v>1051</v>
      </c>
      <c r="AP175" s="223" t="str">
        <f t="shared" si="43"/>
        <v>( 類推 )</v>
      </c>
      <c r="AQ175" t="str">
        <f t="shared" si="44"/>
        <v> （準拠する試案連番：0）</v>
      </c>
      <c r="AR175">
        <f t="shared" si="45"/>
      </c>
      <c r="AS175">
        <f t="shared" si="46"/>
        <v>0</v>
      </c>
      <c r="AX175">
        <f t="shared" si="38"/>
      </c>
      <c r="AY175" t="s">
        <v>291</v>
      </c>
    </row>
    <row r="176" spans="1:51" ht="13.5">
      <c r="A176" s="4">
        <v>1292</v>
      </c>
      <c r="B176" s="5" t="s">
        <v>1046</v>
      </c>
      <c r="C176" s="5" t="s">
        <v>1046</v>
      </c>
      <c r="D176" s="6" t="s">
        <v>237</v>
      </c>
      <c r="E176" s="5">
        <v>0</v>
      </c>
      <c r="F176" s="5">
        <v>0</v>
      </c>
      <c r="G176" s="5">
        <v>1</v>
      </c>
      <c r="H176" s="7" t="s">
        <v>238</v>
      </c>
      <c r="I176" s="8"/>
      <c r="J176" s="8"/>
      <c r="K176" s="8"/>
      <c r="L176" s="8"/>
      <c r="M176" s="8"/>
      <c r="N176" s="8"/>
      <c r="O176" s="8"/>
      <c r="P176" s="8" t="s">
        <v>1506</v>
      </c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9" t="s">
        <v>344</v>
      </c>
      <c r="AJ176" s="236" t="s">
        <v>1193</v>
      </c>
      <c r="AK176" s="237" t="s">
        <v>1599</v>
      </c>
      <c r="AL176" s="238" t="s">
        <v>1599</v>
      </c>
      <c r="AM176" s="233" t="s">
        <v>507</v>
      </c>
      <c r="AN176" s="236" t="s">
        <v>907</v>
      </c>
      <c r="AO176" s="240" t="s">
        <v>1351</v>
      </c>
      <c r="AP176" s="223" t="str">
        <f t="shared" si="43"/>
        <v>( 未調査(医療材料なし) )</v>
      </c>
      <c r="AQ176" t="str">
        <f t="shared" si="44"/>
        <v> （準拠する試案連番：この欄は入力不要です）</v>
      </c>
      <c r="AR176" t="str">
        <f t="shared" si="45"/>
        <v> （準拠する試案連番：この欄は入力不要です）</v>
      </c>
      <c r="AS176">
        <f t="shared" si="46"/>
        <v>0</v>
      </c>
      <c r="AX176">
        <f t="shared" si="38"/>
      </c>
      <c r="AY176" t="s">
        <v>904</v>
      </c>
    </row>
    <row r="177" spans="1:51" ht="13.5">
      <c r="A177" s="4">
        <v>1296</v>
      </c>
      <c r="B177" s="5" t="s">
        <v>1046</v>
      </c>
      <c r="C177" s="5" t="s">
        <v>1046</v>
      </c>
      <c r="D177" s="6" t="s">
        <v>239</v>
      </c>
      <c r="E177" s="5">
        <v>0</v>
      </c>
      <c r="F177" s="5">
        <v>0</v>
      </c>
      <c r="G177" s="5">
        <v>1</v>
      </c>
      <c r="H177" s="7" t="s">
        <v>240</v>
      </c>
      <c r="I177" s="8"/>
      <c r="J177" s="8"/>
      <c r="K177" s="8"/>
      <c r="L177" s="8"/>
      <c r="M177" s="8"/>
      <c r="N177" s="8"/>
      <c r="O177" s="8"/>
      <c r="P177" s="8" t="s">
        <v>1506</v>
      </c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9" t="s">
        <v>345</v>
      </c>
      <c r="AJ177" s="236" t="s">
        <v>1193</v>
      </c>
      <c r="AK177" s="237" t="s">
        <v>1599</v>
      </c>
      <c r="AL177" s="238" t="s">
        <v>1599</v>
      </c>
      <c r="AM177" s="233" t="s">
        <v>507</v>
      </c>
      <c r="AN177" s="236" t="s">
        <v>907</v>
      </c>
      <c r="AO177" s="240" t="s">
        <v>1351</v>
      </c>
      <c r="AP177" s="223" t="str">
        <f t="shared" si="43"/>
        <v>( 未調査(医療材料なし) )</v>
      </c>
      <c r="AQ177" t="str">
        <f t="shared" si="44"/>
        <v> （準拠する試案連番：この欄は入力不要です）</v>
      </c>
      <c r="AR177" t="str">
        <f t="shared" si="45"/>
        <v> （準拠する試案連番：この欄は入力不要です）</v>
      </c>
      <c r="AS177">
        <f t="shared" si="46"/>
        <v>0</v>
      </c>
      <c r="AX177">
        <f t="shared" si="38"/>
      </c>
      <c r="AY177" t="s">
        <v>904</v>
      </c>
    </row>
    <row r="178" spans="1:51" ht="13.5">
      <c r="A178" s="4">
        <v>1301</v>
      </c>
      <c r="B178" s="5" t="s">
        <v>1046</v>
      </c>
      <c r="C178" s="5" t="s">
        <v>1046</v>
      </c>
      <c r="D178" s="6" t="s">
        <v>1288</v>
      </c>
      <c r="E178" s="5">
        <v>0</v>
      </c>
      <c r="F178" s="5">
        <v>0</v>
      </c>
      <c r="G178" s="5">
        <v>1</v>
      </c>
      <c r="H178" s="7" t="s">
        <v>1289</v>
      </c>
      <c r="I178" s="8"/>
      <c r="J178" s="8"/>
      <c r="K178" s="8"/>
      <c r="L178" s="8"/>
      <c r="M178" s="8"/>
      <c r="N178" s="8"/>
      <c r="O178" s="8"/>
      <c r="P178" s="8" t="s">
        <v>1506</v>
      </c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9" t="s">
        <v>346</v>
      </c>
      <c r="AJ178" s="236" t="s">
        <v>1193</v>
      </c>
      <c r="AK178" s="237" t="s">
        <v>1599</v>
      </c>
      <c r="AL178" s="238" t="s">
        <v>1599</v>
      </c>
      <c r="AM178" s="233" t="s">
        <v>507</v>
      </c>
      <c r="AN178" s="236"/>
      <c r="AO178" s="240" t="s">
        <v>1051</v>
      </c>
      <c r="AP178" s="223" t="str">
        <f t="shared" si="43"/>
        <v>( 未調査(医療材料なし) )</v>
      </c>
      <c r="AQ178" t="str">
        <f t="shared" si="44"/>
        <v> （準拠する試案連番：この欄は入力不要です）</v>
      </c>
      <c r="AR178" t="str">
        <f t="shared" si="45"/>
        <v> （準拠する試案連番：この欄は入力不要です）</v>
      </c>
      <c r="AS178">
        <f t="shared" si="46"/>
        <v>0</v>
      </c>
      <c r="AX178">
        <f t="shared" si="38"/>
      </c>
      <c r="AY178" t="s">
        <v>904</v>
      </c>
    </row>
    <row r="179" spans="1:50" ht="13.5">
      <c r="A179" s="4">
        <v>1305</v>
      </c>
      <c r="B179" s="5" t="s">
        <v>1290</v>
      </c>
      <c r="C179" s="5" t="s">
        <v>1046</v>
      </c>
      <c r="D179" s="6" t="s">
        <v>1291</v>
      </c>
      <c r="E179" s="5">
        <v>0</v>
      </c>
      <c r="F179" s="5">
        <v>0</v>
      </c>
      <c r="G179" s="5">
        <v>2</v>
      </c>
      <c r="H179" s="7" t="s">
        <v>1292</v>
      </c>
      <c r="I179" s="8" t="s">
        <v>1293</v>
      </c>
      <c r="J179" s="8"/>
      <c r="K179" s="8"/>
      <c r="L179" s="8"/>
      <c r="M179" s="8"/>
      <c r="N179" s="8"/>
      <c r="O179" s="8"/>
      <c r="P179" s="8" t="s">
        <v>1506</v>
      </c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9"/>
      <c r="AJ179" s="236" t="s">
        <v>149</v>
      </c>
      <c r="AK179" s="237" t="s">
        <v>1599</v>
      </c>
      <c r="AL179" s="238" t="s">
        <v>1599</v>
      </c>
      <c r="AM179" s="233" t="s">
        <v>1735</v>
      </c>
      <c r="AN179" s="236"/>
      <c r="AO179" s="240" t="s">
        <v>1051</v>
      </c>
      <c r="AP179" s="223" t="str">
        <f t="shared" si="43"/>
        <v>( 調査期間中データなし )</v>
      </c>
      <c r="AQ179" t="str">
        <f t="shared" si="44"/>
        <v> （準拠する試案連番：この欄は入力不要です）</v>
      </c>
      <c r="AR179" t="str">
        <f t="shared" si="45"/>
        <v> （準拠する試案連番：この欄は入力不要です）</v>
      </c>
      <c r="AS179">
        <f t="shared" si="46"/>
        <v>0</v>
      </c>
      <c r="AX179">
        <f t="shared" si="38"/>
      </c>
    </row>
    <row r="180" spans="1:52" ht="13.5">
      <c r="A180" s="4" t="s">
        <v>1752</v>
      </c>
      <c r="B180" s="5" t="s">
        <v>1046</v>
      </c>
      <c r="C180" s="5" t="s">
        <v>1046</v>
      </c>
      <c r="D180" s="6" t="s">
        <v>1294</v>
      </c>
      <c r="E180" s="5">
        <v>0</v>
      </c>
      <c r="F180" s="5">
        <v>0</v>
      </c>
      <c r="G180" s="5">
        <v>1</v>
      </c>
      <c r="H180" s="7" t="s">
        <v>1295</v>
      </c>
      <c r="I180" s="8" t="s">
        <v>1295</v>
      </c>
      <c r="J180" s="8" t="s">
        <v>1353</v>
      </c>
      <c r="K180" s="8" t="s">
        <v>996</v>
      </c>
      <c r="L180" s="8" t="s">
        <v>1355</v>
      </c>
      <c r="M180" s="8" t="s">
        <v>1353</v>
      </c>
      <c r="N180" s="8" t="s">
        <v>996</v>
      </c>
      <c r="O180" s="8" t="s">
        <v>1355</v>
      </c>
      <c r="P180" s="8" t="s">
        <v>647</v>
      </c>
      <c r="Q180" s="8"/>
      <c r="R180" s="8" t="s">
        <v>1507</v>
      </c>
      <c r="S180" s="8" t="s">
        <v>92</v>
      </c>
      <c r="T180" s="8"/>
      <c r="U180" s="8" t="s">
        <v>1353</v>
      </c>
      <c r="V180" s="8" t="s">
        <v>996</v>
      </c>
      <c r="W180" s="8" t="s">
        <v>1355</v>
      </c>
      <c r="X180" s="8"/>
      <c r="Y180" s="8"/>
      <c r="Z180" s="8"/>
      <c r="AA180" s="8"/>
      <c r="AB180" s="8" t="s">
        <v>1347</v>
      </c>
      <c r="AC180" s="8"/>
      <c r="AD180" s="8"/>
      <c r="AE180" s="8"/>
      <c r="AF180" s="8"/>
      <c r="AG180" s="8"/>
      <c r="AH180" s="8"/>
      <c r="AI180" s="9"/>
      <c r="AJ180" s="236" t="s">
        <v>591</v>
      </c>
      <c r="AK180" s="237">
        <v>0</v>
      </c>
      <c r="AL180" s="238">
        <v>0</v>
      </c>
      <c r="AM180" s="233" t="s">
        <v>1109</v>
      </c>
      <c r="AN180" s="236"/>
      <c r="AO180" s="240" t="s">
        <v>1051</v>
      </c>
      <c r="AP180" s="223" t="str">
        <f>"( "&amp;AJ180&amp;" )"</f>
        <v>( 類推 )</v>
      </c>
      <c r="AQ180" t="str">
        <f>IF(AL180="準拠する試案№をご入力下さい",""," （準拠する試案連番："&amp;AL180&amp;"）")</f>
        <v> （準拠する試案連番：0）</v>
      </c>
      <c r="AR180">
        <f>IF(OR(AL180="準拠する連番があれば試案№を、なければ0をご入力下さい",AL180=0),""," （準拠する試案連番："&amp;AL180&amp;"）")</f>
      </c>
      <c r="AS180">
        <f>IF(OR(AK180="この欄は入力不要です",AK180="調査していれば件数、調査していなければ0をご入力下さい",AK180=0),0,AK180)</f>
        <v>0</v>
      </c>
      <c r="AX180">
        <f t="shared" si="38"/>
      </c>
      <c r="AY180" t="s">
        <v>291</v>
      </c>
      <c r="AZ180" s="242">
        <v>16926</v>
      </c>
    </row>
    <row r="181" spans="1:52" ht="13.5">
      <c r="A181" s="4" t="s">
        <v>1753</v>
      </c>
      <c r="B181" s="5" t="s">
        <v>1046</v>
      </c>
      <c r="C181" s="5" t="s">
        <v>1046</v>
      </c>
      <c r="D181" s="6" t="s">
        <v>1294</v>
      </c>
      <c r="E181" s="5">
        <v>0</v>
      </c>
      <c r="F181" s="5">
        <v>0</v>
      </c>
      <c r="G181" s="5">
        <v>1</v>
      </c>
      <c r="H181" s="7" t="s">
        <v>1295</v>
      </c>
      <c r="I181" s="8" t="s">
        <v>1295</v>
      </c>
      <c r="J181" s="8" t="s">
        <v>1353</v>
      </c>
      <c r="K181" s="8" t="s">
        <v>996</v>
      </c>
      <c r="L181" s="8" t="s">
        <v>1355</v>
      </c>
      <c r="M181" s="8" t="s">
        <v>1353</v>
      </c>
      <c r="N181" s="8" t="s">
        <v>996</v>
      </c>
      <c r="O181" s="8" t="s">
        <v>1355</v>
      </c>
      <c r="P181" s="8" t="s">
        <v>647</v>
      </c>
      <c r="Q181" s="8"/>
      <c r="R181" s="8" t="s">
        <v>1507</v>
      </c>
      <c r="S181" s="8" t="s">
        <v>92</v>
      </c>
      <c r="T181" s="8"/>
      <c r="U181" s="8" t="s">
        <v>1353</v>
      </c>
      <c r="V181" s="8" t="s">
        <v>996</v>
      </c>
      <c r="W181" s="8" t="s">
        <v>1355</v>
      </c>
      <c r="X181" s="8"/>
      <c r="Y181" s="8"/>
      <c r="Z181" s="8"/>
      <c r="AA181" s="8"/>
      <c r="AB181" s="8" t="s">
        <v>1347</v>
      </c>
      <c r="AC181" s="8"/>
      <c r="AD181" s="8"/>
      <c r="AE181" s="8"/>
      <c r="AF181" s="8"/>
      <c r="AG181" s="8"/>
      <c r="AH181" s="8"/>
      <c r="AI181" s="9"/>
      <c r="AJ181" s="10" t="s">
        <v>509</v>
      </c>
      <c r="AK181" s="222">
        <v>0</v>
      </c>
      <c r="AL181" s="8">
        <v>0</v>
      </c>
      <c r="AM181" s="86" t="s">
        <v>991</v>
      </c>
      <c r="AN181" s="10"/>
      <c r="AO181" s="12" t="s">
        <v>1351</v>
      </c>
      <c r="AP181" s="223" t="str">
        <f t="shared" si="43"/>
        <v>( 類推 )</v>
      </c>
      <c r="AQ181" t="str">
        <f t="shared" si="44"/>
        <v> （準拠する試案連番：0）</v>
      </c>
      <c r="AR181">
        <f t="shared" si="45"/>
      </c>
      <c r="AS181">
        <f t="shared" si="46"/>
        <v>0</v>
      </c>
      <c r="AX181">
        <f t="shared" si="38"/>
      </c>
      <c r="AY181" t="s">
        <v>992</v>
      </c>
      <c r="AZ181" s="242">
        <v>16926</v>
      </c>
    </row>
    <row r="182" spans="1:52" ht="13.5">
      <c r="A182" s="4" t="s">
        <v>1754</v>
      </c>
      <c r="B182" s="5" t="s">
        <v>1046</v>
      </c>
      <c r="C182" s="5" t="s">
        <v>1046</v>
      </c>
      <c r="D182" s="6" t="s">
        <v>1296</v>
      </c>
      <c r="E182" s="5">
        <v>0</v>
      </c>
      <c r="F182" s="5">
        <v>0</v>
      </c>
      <c r="G182" s="5">
        <v>1</v>
      </c>
      <c r="H182" s="7" t="s">
        <v>1249</v>
      </c>
      <c r="I182" s="8" t="s">
        <v>1249</v>
      </c>
      <c r="J182" s="8" t="s">
        <v>1353</v>
      </c>
      <c r="K182" s="8" t="s">
        <v>996</v>
      </c>
      <c r="L182" s="8" t="s">
        <v>1355</v>
      </c>
      <c r="M182" s="8" t="s">
        <v>1353</v>
      </c>
      <c r="N182" s="8" t="s">
        <v>996</v>
      </c>
      <c r="O182" s="8" t="s">
        <v>1355</v>
      </c>
      <c r="P182" s="8" t="s">
        <v>1360</v>
      </c>
      <c r="Q182" s="8"/>
      <c r="R182" s="8" t="s">
        <v>176</v>
      </c>
      <c r="S182" s="8" t="s">
        <v>293</v>
      </c>
      <c r="T182" s="8"/>
      <c r="U182" s="8" t="s">
        <v>1353</v>
      </c>
      <c r="V182" s="8" t="s">
        <v>996</v>
      </c>
      <c r="W182" s="8" t="s">
        <v>1355</v>
      </c>
      <c r="X182" s="8"/>
      <c r="Y182" s="8"/>
      <c r="Z182" s="8"/>
      <c r="AA182" s="8"/>
      <c r="AB182" s="8" t="s">
        <v>1347</v>
      </c>
      <c r="AC182" s="8"/>
      <c r="AD182" s="8"/>
      <c r="AE182" s="8" t="s">
        <v>307</v>
      </c>
      <c r="AF182" s="8"/>
      <c r="AG182" s="8"/>
      <c r="AH182" s="8"/>
      <c r="AI182" s="9" t="s">
        <v>1250</v>
      </c>
      <c r="AJ182" s="236" t="s">
        <v>591</v>
      </c>
      <c r="AK182" s="237">
        <v>0</v>
      </c>
      <c r="AL182" s="238">
        <v>0</v>
      </c>
      <c r="AM182" s="233" t="s">
        <v>1109</v>
      </c>
      <c r="AN182" s="236"/>
      <c r="AO182" s="240" t="s">
        <v>1051</v>
      </c>
      <c r="AP182" s="223" t="str">
        <f t="shared" si="43"/>
        <v>( 類推 )</v>
      </c>
      <c r="AQ182" t="str">
        <f t="shared" si="44"/>
        <v> （準拠する試案連番：0）</v>
      </c>
      <c r="AR182">
        <f t="shared" si="45"/>
      </c>
      <c r="AS182">
        <f t="shared" si="46"/>
        <v>0</v>
      </c>
      <c r="AX182">
        <f t="shared" si="38"/>
      </c>
      <c r="AY182" t="s">
        <v>291</v>
      </c>
      <c r="AZ182" s="242">
        <v>22629</v>
      </c>
    </row>
    <row r="183" spans="1:52" ht="13.5">
      <c r="A183" s="4" t="s">
        <v>1755</v>
      </c>
      <c r="B183" s="5" t="s">
        <v>1046</v>
      </c>
      <c r="C183" s="5" t="s">
        <v>1046</v>
      </c>
      <c r="D183" s="6" t="s">
        <v>1296</v>
      </c>
      <c r="E183" s="5">
        <v>0</v>
      </c>
      <c r="F183" s="5">
        <v>0</v>
      </c>
      <c r="G183" s="5">
        <v>1</v>
      </c>
      <c r="H183" s="7" t="s">
        <v>1249</v>
      </c>
      <c r="I183" s="8" t="s">
        <v>1249</v>
      </c>
      <c r="J183" s="8" t="s">
        <v>1353</v>
      </c>
      <c r="K183" s="8" t="s">
        <v>996</v>
      </c>
      <c r="L183" s="8" t="s">
        <v>1355</v>
      </c>
      <c r="M183" s="8" t="s">
        <v>1353</v>
      </c>
      <c r="N183" s="8" t="s">
        <v>996</v>
      </c>
      <c r="O183" s="8" t="s">
        <v>1355</v>
      </c>
      <c r="P183" s="8" t="s">
        <v>1360</v>
      </c>
      <c r="Q183" s="8"/>
      <c r="R183" s="8" t="s">
        <v>176</v>
      </c>
      <c r="S183" s="8" t="s">
        <v>293</v>
      </c>
      <c r="T183" s="8"/>
      <c r="U183" s="8" t="s">
        <v>1353</v>
      </c>
      <c r="V183" s="8" t="s">
        <v>996</v>
      </c>
      <c r="W183" s="8" t="s">
        <v>1355</v>
      </c>
      <c r="X183" s="8"/>
      <c r="Y183" s="8"/>
      <c r="Z183" s="8"/>
      <c r="AA183" s="8"/>
      <c r="AB183" s="8" t="s">
        <v>1347</v>
      </c>
      <c r="AC183" s="8"/>
      <c r="AD183" s="8"/>
      <c r="AE183" s="8" t="s">
        <v>307</v>
      </c>
      <c r="AF183" s="8"/>
      <c r="AG183" s="8"/>
      <c r="AH183" s="8"/>
      <c r="AI183" s="9" t="s">
        <v>1250</v>
      </c>
      <c r="AJ183" s="10" t="s">
        <v>591</v>
      </c>
      <c r="AK183" s="222">
        <v>0</v>
      </c>
      <c r="AL183" s="8">
        <v>0</v>
      </c>
      <c r="AM183" s="86" t="s">
        <v>991</v>
      </c>
      <c r="AN183" s="10"/>
      <c r="AO183" s="10" t="s">
        <v>1351</v>
      </c>
      <c r="AP183" s="223" t="str">
        <f>"( "&amp;AJ183&amp;" )"</f>
        <v>( 類推 )</v>
      </c>
      <c r="AQ183" t="str">
        <f>IF(AL183="準拠する試案№をご入力下さい",""," （準拠する試案連番："&amp;AL183&amp;"）")</f>
        <v> （準拠する試案連番：0）</v>
      </c>
      <c r="AR183">
        <f>IF(OR(AL183="準拠する連番があれば試案№を、なければ0をご入力下さい",AL183=0),""," （準拠する試案連番："&amp;AL183&amp;"）")</f>
      </c>
      <c r="AS183">
        <f>IF(OR(AK183="この欄は入力不要です",AK183="調査していれば件数、調査していなければ0をご入力下さい",AK183=0),0,AK183)</f>
        <v>0</v>
      </c>
      <c r="AX183">
        <f t="shared" si="38"/>
      </c>
      <c r="AY183" t="s">
        <v>992</v>
      </c>
      <c r="AZ183" s="242">
        <v>22629</v>
      </c>
    </row>
    <row r="184" spans="1:52" ht="13.5">
      <c r="A184" s="4" t="s">
        <v>1756</v>
      </c>
      <c r="B184" s="5" t="s">
        <v>1046</v>
      </c>
      <c r="C184" s="5" t="s">
        <v>1046</v>
      </c>
      <c r="D184" s="6" t="s">
        <v>1251</v>
      </c>
      <c r="E184" s="5">
        <v>0</v>
      </c>
      <c r="F184" s="5">
        <v>0</v>
      </c>
      <c r="G184" s="5">
        <v>1</v>
      </c>
      <c r="H184" s="7" t="s">
        <v>1252</v>
      </c>
      <c r="I184" s="8" t="s">
        <v>1252</v>
      </c>
      <c r="J184" s="8" t="s">
        <v>1353</v>
      </c>
      <c r="K184" s="8" t="s">
        <v>996</v>
      </c>
      <c r="L184" s="8" t="s">
        <v>1355</v>
      </c>
      <c r="M184" s="8" t="s">
        <v>1353</v>
      </c>
      <c r="N184" s="8" t="s">
        <v>996</v>
      </c>
      <c r="O184" s="8" t="s">
        <v>1355</v>
      </c>
      <c r="P184" s="8" t="s">
        <v>1360</v>
      </c>
      <c r="Q184" s="8"/>
      <c r="R184" s="8" t="s">
        <v>176</v>
      </c>
      <c r="S184" s="8" t="s">
        <v>1783</v>
      </c>
      <c r="T184" s="8"/>
      <c r="U184" s="8" t="s">
        <v>1353</v>
      </c>
      <c r="V184" s="8" t="s">
        <v>996</v>
      </c>
      <c r="W184" s="8" t="s">
        <v>1355</v>
      </c>
      <c r="X184" s="8" t="s">
        <v>444</v>
      </c>
      <c r="Y184" s="8"/>
      <c r="Z184" s="8"/>
      <c r="AA184" s="8"/>
      <c r="AB184" s="8" t="s">
        <v>1347</v>
      </c>
      <c r="AC184" s="8"/>
      <c r="AD184" s="8"/>
      <c r="AE184" s="8" t="s">
        <v>1253</v>
      </c>
      <c r="AF184" s="8"/>
      <c r="AG184" s="8"/>
      <c r="AH184" s="8"/>
      <c r="AI184" s="9" t="s">
        <v>1079</v>
      </c>
      <c r="AJ184" s="236" t="s">
        <v>592</v>
      </c>
      <c r="AK184" s="237">
        <v>100</v>
      </c>
      <c r="AL184" s="238" t="s">
        <v>1599</v>
      </c>
      <c r="AM184" s="233" t="s">
        <v>1109</v>
      </c>
      <c r="AN184" s="236"/>
      <c r="AO184" s="240" t="s">
        <v>1051</v>
      </c>
      <c r="AP184" s="223" t="str">
        <f>"( "&amp;AJ184&amp;" )"</f>
        <v>( 実態調査 )</v>
      </c>
      <c r="AQ184" t="str">
        <f>IF(AL184="準拠する試案№をご入力下さい",""," （準拠する試案連番："&amp;AL184&amp;"）")</f>
        <v> （準拠する試案連番：この欄は入力不要です）</v>
      </c>
      <c r="AR184" t="str">
        <f>IF(OR(AL184="準拠する連番があれば試案№を、なければ0をご入力下さい",AL184=0),""," （準拠する試案連番："&amp;AL184&amp;"）")</f>
        <v> （準拠する試案連番：この欄は入力不要です）</v>
      </c>
      <c r="AS184">
        <f>IF(OR(AK184="この欄は入力不要です",AK184="調査していれば件数、調査していなければ0をご入力下さい",AK184=0),0,AK184)</f>
        <v>100</v>
      </c>
      <c r="AX184">
        <f t="shared" si="38"/>
      </c>
      <c r="AY184" t="s">
        <v>291</v>
      </c>
      <c r="AZ184" s="242">
        <v>75564</v>
      </c>
    </row>
    <row r="185" spans="1:52" ht="13.5">
      <c r="A185" s="4" t="s">
        <v>1757</v>
      </c>
      <c r="B185" s="5" t="s">
        <v>1046</v>
      </c>
      <c r="C185" s="5" t="s">
        <v>1046</v>
      </c>
      <c r="D185" s="6" t="s">
        <v>1251</v>
      </c>
      <c r="E185" s="5">
        <v>0</v>
      </c>
      <c r="F185" s="5">
        <v>0</v>
      </c>
      <c r="G185" s="5">
        <v>1</v>
      </c>
      <c r="H185" s="7" t="s">
        <v>1252</v>
      </c>
      <c r="I185" s="8" t="s">
        <v>1252</v>
      </c>
      <c r="J185" s="8" t="s">
        <v>1353</v>
      </c>
      <c r="K185" s="8" t="s">
        <v>996</v>
      </c>
      <c r="L185" s="8" t="s">
        <v>1355</v>
      </c>
      <c r="M185" s="8" t="s">
        <v>1353</v>
      </c>
      <c r="N185" s="8" t="s">
        <v>996</v>
      </c>
      <c r="O185" s="8" t="s">
        <v>1355</v>
      </c>
      <c r="P185" s="8" t="s">
        <v>1360</v>
      </c>
      <c r="Q185" s="8"/>
      <c r="R185" s="8" t="s">
        <v>176</v>
      </c>
      <c r="S185" s="8" t="s">
        <v>1783</v>
      </c>
      <c r="T185" s="8"/>
      <c r="U185" s="8" t="s">
        <v>1353</v>
      </c>
      <c r="V185" s="8" t="s">
        <v>996</v>
      </c>
      <c r="W185" s="8" t="s">
        <v>1355</v>
      </c>
      <c r="X185" s="8" t="s">
        <v>444</v>
      </c>
      <c r="Y185" s="8"/>
      <c r="Z185" s="8"/>
      <c r="AA185" s="8"/>
      <c r="AB185" s="8" t="s">
        <v>1347</v>
      </c>
      <c r="AC185" s="8"/>
      <c r="AD185" s="8"/>
      <c r="AE185" s="8" t="s">
        <v>1253</v>
      </c>
      <c r="AF185" s="8"/>
      <c r="AG185" s="8"/>
      <c r="AH185" s="8"/>
      <c r="AI185" s="9" t="s">
        <v>1079</v>
      </c>
      <c r="AJ185" s="10" t="s">
        <v>592</v>
      </c>
      <c r="AK185" s="222">
        <v>100</v>
      </c>
      <c r="AL185" s="8" t="s">
        <v>1599</v>
      </c>
      <c r="AM185" s="86" t="s">
        <v>991</v>
      </c>
      <c r="AN185" s="10"/>
      <c r="AO185" s="10" t="s">
        <v>1351</v>
      </c>
      <c r="AP185" s="223" t="str">
        <f t="shared" si="43"/>
        <v>( 実態調査 )</v>
      </c>
      <c r="AQ185" t="str">
        <f t="shared" si="44"/>
        <v> （準拠する試案連番：この欄は入力不要です）</v>
      </c>
      <c r="AR185" t="str">
        <f t="shared" si="45"/>
        <v> （準拠する試案連番：この欄は入力不要です）</v>
      </c>
      <c r="AS185">
        <f t="shared" si="46"/>
        <v>100</v>
      </c>
      <c r="AX185">
        <f t="shared" si="38"/>
      </c>
      <c r="AY185" t="s">
        <v>992</v>
      </c>
      <c r="AZ185" s="242">
        <v>72704</v>
      </c>
    </row>
    <row r="186" spans="1:51" ht="13.5">
      <c r="A186" s="4">
        <v>1313</v>
      </c>
      <c r="B186" s="5" t="s">
        <v>1046</v>
      </c>
      <c r="C186" s="5" t="s">
        <v>1046</v>
      </c>
      <c r="D186" s="6" t="s">
        <v>1080</v>
      </c>
      <c r="E186" s="5">
        <v>0</v>
      </c>
      <c r="F186" s="5">
        <v>0</v>
      </c>
      <c r="G186" s="5">
        <v>1</v>
      </c>
      <c r="H186" s="7" t="s">
        <v>1136</v>
      </c>
      <c r="I186" s="8" t="s">
        <v>1136</v>
      </c>
      <c r="J186" s="8" t="s">
        <v>1353</v>
      </c>
      <c r="K186" s="8" t="s">
        <v>996</v>
      </c>
      <c r="L186" s="8" t="s">
        <v>1355</v>
      </c>
      <c r="M186" s="8" t="s">
        <v>1353</v>
      </c>
      <c r="N186" s="8" t="s">
        <v>996</v>
      </c>
      <c r="O186" s="8" t="s">
        <v>1355</v>
      </c>
      <c r="P186" s="8" t="s">
        <v>1360</v>
      </c>
      <c r="Q186" s="8"/>
      <c r="R186" s="8" t="s">
        <v>1507</v>
      </c>
      <c r="S186" s="8" t="s">
        <v>1783</v>
      </c>
      <c r="T186" s="8"/>
      <c r="U186" s="8" t="s">
        <v>1353</v>
      </c>
      <c r="V186" s="8" t="s">
        <v>996</v>
      </c>
      <c r="W186" s="8" t="s">
        <v>1355</v>
      </c>
      <c r="X186" s="8" t="s">
        <v>444</v>
      </c>
      <c r="Y186" s="8"/>
      <c r="Z186" s="8"/>
      <c r="AA186" s="8"/>
      <c r="AB186" s="8" t="s">
        <v>1347</v>
      </c>
      <c r="AC186" s="8"/>
      <c r="AD186" s="8"/>
      <c r="AE186" s="8" t="s">
        <v>1253</v>
      </c>
      <c r="AF186" s="8"/>
      <c r="AG186" s="8"/>
      <c r="AH186" s="8"/>
      <c r="AI186" s="9" t="s">
        <v>1137</v>
      </c>
      <c r="AJ186" s="10" t="s">
        <v>591</v>
      </c>
      <c r="AK186" s="222">
        <v>0</v>
      </c>
      <c r="AL186" s="8">
        <v>0</v>
      </c>
      <c r="AM186" s="86" t="s">
        <v>1109</v>
      </c>
      <c r="AN186" s="10"/>
      <c r="AO186" s="12" t="s">
        <v>1051</v>
      </c>
      <c r="AP186" s="223" t="str">
        <f>"( "&amp;AJ186&amp;" )"</f>
        <v>( 類推 )</v>
      </c>
      <c r="AQ186" t="str">
        <f>IF(AL186="準拠する試案№をご入力下さい",""," （準拠する試案連番："&amp;AL186&amp;"）")</f>
        <v> （準拠する試案連番：0）</v>
      </c>
      <c r="AR186">
        <f>IF(OR(AL186="準拠する連番があれば試案№を、なければ0をご入力下さい",AL186=0),""," （準拠する試案連番："&amp;AL186&amp;"）")</f>
      </c>
      <c r="AS186">
        <f>IF(OR(AK186="この欄は入力不要です",AK186="調査していれば件数、調査していなければ0をご入力下さい",AK186=0),0,AK186)</f>
        <v>0</v>
      </c>
      <c r="AX186">
        <f t="shared" si="38"/>
        <v>1</v>
      </c>
      <c r="AY186" t="s">
        <v>291</v>
      </c>
    </row>
    <row r="187" spans="1:51" ht="13.5">
      <c r="A187" s="4">
        <v>1313</v>
      </c>
      <c r="B187" s="5" t="s">
        <v>1046</v>
      </c>
      <c r="C187" s="5" t="s">
        <v>1046</v>
      </c>
      <c r="D187" s="6" t="s">
        <v>1080</v>
      </c>
      <c r="E187" s="5">
        <v>0</v>
      </c>
      <c r="F187" s="5">
        <v>0</v>
      </c>
      <c r="G187" s="5">
        <v>1</v>
      </c>
      <c r="H187" s="7" t="s">
        <v>424</v>
      </c>
      <c r="I187" s="8" t="s">
        <v>1136</v>
      </c>
      <c r="J187" s="8" t="s">
        <v>1353</v>
      </c>
      <c r="K187" s="8" t="s">
        <v>996</v>
      </c>
      <c r="L187" s="8" t="s">
        <v>1355</v>
      </c>
      <c r="M187" s="8" t="s">
        <v>1353</v>
      </c>
      <c r="N187" s="8" t="s">
        <v>996</v>
      </c>
      <c r="O187" s="8" t="s">
        <v>1355</v>
      </c>
      <c r="P187" s="8" t="s">
        <v>1360</v>
      </c>
      <c r="Q187" s="8"/>
      <c r="R187" s="8" t="s">
        <v>1507</v>
      </c>
      <c r="S187" s="8" t="s">
        <v>1783</v>
      </c>
      <c r="T187" s="8"/>
      <c r="U187" s="8" t="s">
        <v>1353</v>
      </c>
      <c r="V187" s="8" t="s">
        <v>996</v>
      </c>
      <c r="W187" s="8" t="s">
        <v>1355</v>
      </c>
      <c r="X187" s="8" t="s">
        <v>444</v>
      </c>
      <c r="Y187" s="8"/>
      <c r="Z187" s="8"/>
      <c r="AA187" s="8"/>
      <c r="AB187" s="8" t="s">
        <v>1347</v>
      </c>
      <c r="AC187" s="8"/>
      <c r="AD187" s="8"/>
      <c r="AE187" s="8" t="s">
        <v>1253</v>
      </c>
      <c r="AF187" s="8"/>
      <c r="AG187" s="8"/>
      <c r="AH187" s="8"/>
      <c r="AI187" s="9" t="s">
        <v>1137</v>
      </c>
      <c r="AJ187" s="236" t="s">
        <v>592</v>
      </c>
      <c r="AK187" s="237">
        <v>50</v>
      </c>
      <c r="AL187" s="238" t="s">
        <v>1599</v>
      </c>
      <c r="AM187" s="233" t="s">
        <v>991</v>
      </c>
      <c r="AN187" s="236"/>
      <c r="AO187" s="236" t="s">
        <v>1351</v>
      </c>
      <c r="AP187" s="223" t="str">
        <f t="shared" si="43"/>
        <v>( 実態調査 )</v>
      </c>
      <c r="AQ187" t="str">
        <f t="shared" si="44"/>
        <v> （準拠する試案連番：この欄は入力不要です）</v>
      </c>
      <c r="AR187" t="str">
        <f t="shared" si="45"/>
        <v> （準拠する試案連番：この欄は入力不要です）</v>
      </c>
      <c r="AS187">
        <f t="shared" si="46"/>
        <v>50</v>
      </c>
      <c r="AX187">
        <f t="shared" si="38"/>
        <v>1</v>
      </c>
      <c r="AY187" t="s">
        <v>992</v>
      </c>
    </row>
    <row r="188" spans="1:51" ht="13.5">
      <c r="A188" s="4">
        <v>1314</v>
      </c>
      <c r="B188" s="5" t="s">
        <v>1046</v>
      </c>
      <c r="C188" s="5" t="s">
        <v>1046</v>
      </c>
      <c r="D188" s="6" t="s">
        <v>1138</v>
      </c>
      <c r="E188" s="5">
        <v>0</v>
      </c>
      <c r="F188" s="5">
        <v>0</v>
      </c>
      <c r="G188" s="5">
        <v>1</v>
      </c>
      <c r="H188" s="7" t="s">
        <v>1139</v>
      </c>
      <c r="I188" s="8" t="s">
        <v>1139</v>
      </c>
      <c r="J188" s="8" t="s">
        <v>1347</v>
      </c>
      <c r="K188" s="8"/>
      <c r="L188" s="8"/>
      <c r="M188" s="8" t="s">
        <v>1353</v>
      </c>
      <c r="N188" s="8" t="s">
        <v>931</v>
      </c>
      <c r="O188" s="8" t="s">
        <v>1140</v>
      </c>
      <c r="P188" s="8" t="s">
        <v>1360</v>
      </c>
      <c r="Q188" s="8"/>
      <c r="R188" s="8"/>
      <c r="S188" s="8" t="s">
        <v>1347</v>
      </c>
      <c r="T188" s="8"/>
      <c r="U188" s="8" t="s">
        <v>1349</v>
      </c>
      <c r="V188" s="8" t="s">
        <v>1112</v>
      </c>
      <c r="W188" s="8"/>
      <c r="X188" s="8" t="s">
        <v>444</v>
      </c>
      <c r="Y188" s="8"/>
      <c r="Z188" s="8"/>
      <c r="AA188" s="8"/>
      <c r="AB188" s="8" t="s">
        <v>1347</v>
      </c>
      <c r="AC188" s="8"/>
      <c r="AD188" s="8"/>
      <c r="AE188" s="8"/>
      <c r="AF188" s="8"/>
      <c r="AG188" s="8"/>
      <c r="AH188" s="8"/>
      <c r="AI188" s="9" t="s">
        <v>1141</v>
      </c>
      <c r="AJ188" s="236" t="s">
        <v>1193</v>
      </c>
      <c r="AK188" s="237" t="s">
        <v>1599</v>
      </c>
      <c r="AL188" s="238" t="s">
        <v>1599</v>
      </c>
      <c r="AM188" s="233" t="s">
        <v>507</v>
      </c>
      <c r="AN188" s="236" t="s">
        <v>907</v>
      </c>
      <c r="AO188" s="240" t="s">
        <v>1351</v>
      </c>
      <c r="AP188" s="223" t="str">
        <f t="shared" si="43"/>
        <v>( 未調査(医療材料なし) )</v>
      </c>
      <c r="AQ188" t="str">
        <f t="shared" si="44"/>
        <v> （準拠する試案連番：この欄は入力不要です）</v>
      </c>
      <c r="AR188" t="str">
        <f t="shared" si="45"/>
        <v> （準拠する試案連番：この欄は入力不要です）</v>
      </c>
      <c r="AS188">
        <f t="shared" si="46"/>
        <v>0</v>
      </c>
      <c r="AX188">
        <f t="shared" si="38"/>
      </c>
      <c r="AY188" t="s">
        <v>904</v>
      </c>
    </row>
    <row r="189" spans="1:51" ht="13.5">
      <c r="A189" s="4">
        <v>1315</v>
      </c>
      <c r="B189" s="5" t="s">
        <v>1046</v>
      </c>
      <c r="C189" s="5" t="s">
        <v>1046</v>
      </c>
      <c r="D189" s="6" t="s">
        <v>1142</v>
      </c>
      <c r="E189" s="5">
        <v>0</v>
      </c>
      <c r="F189" s="5">
        <v>0</v>
      </c>
      <c r="G189" s="5">
        <v>1</v>
      </c>
      <c r="H189" s="7" t="s">
        <v>1143</v>
      </c>
      <c r="I189" s="8" t="s">
        <v>1143</v>
      </c>
      <c r="J189" s="8" t="s">
        <v>1347</v>
      </c>
      <c r="K189" s="8"/>
      <c r="L189" s="8"/>
      <c r="M189" s="8" t="s">
        <v>1353</v>
      </c>
      <c r="N189" s="8" t="s">
        <v>931</v>
      </c>
      <c r="O189" s="8" t="s">
        <v>1140</v>
      </c>
      <c r="P189" s="8" t="s">
        <v>1350</v>
      </c>
      <c r="Q189" s="8"/>
      <c r="R189" s="8"/>
      <c r="S189" s="8" t="s">
        <v>1347</v>
      </c>
      <c r="T189" s="8"/>
      <c r="U189" s="8" t="s">
        <v>1349</v>
      </c>
      <c r="V189" s="8" t="s">
        <v>1112</v>
      </c>
      <c r="W189" s="8"/>
      <c r="X189" s="8" t="s">
        <v>444</v>
      </c>
      <c r="Y189" s="8"/>
      <c r="Z189" s="8"/>
      <c r="AA189" s="8"/>
      <c r="AB189" s="8" t="s">
        <v>1347</v>
      </c>
      <c r="AC189" s="8"/>
      <c r="AD189" s="8"/>
      <c r="AE189" s="8"/>
      <c r="AF189" s="8"/>
      <c r="AG189" s="8"/>
      <c r="AH189" s="8"/>
      <c r="AI189" s="9" t="s">
        <v>1141</v>
      </c>
      <c r="AJ189" s="236" t="s">
        <v>509</v>
      </c>
      <c r="AK189" s="237" t="s">
        <v>510</v>
      </c>
      <c r="AL189" s="238" t="s">
        <v>278</v>
      </c>
      <c r="AM189" s="233" t="s">
        <v>507</v>
      </c>
      <c r="AN189" s="236" t="s">
        <v>907</v>
      </c>
      <c r="AO189" s="240" t="s">
        <v>1351</v>
      </c>
      <c r="AP189" s="223" t="str">
        <f t="shared" si="43"/>
        <v>( 類推 )</v>
      </c>
      <c r="AQ189" t="str">
        <f t="shared" si="44"/>
        <v> （準拠する試案連番：準拠する連番があれば試案№を、なければ0をご入力下さい）</v>
      </c>
      <c r="AR189">
        <f t="shared" si="45"/>
      </c>
      <c r="AS189">
        <f t="shared" si="46"/>
        <v>0</v>
      </c>
      <c r="AX189">
        <f t="shared" si="38"/>
      </c>
      <c r="AY189" t="s">
        <v>904</v>
      </c>
    </row>
    <row r="190" spans="1:51" ht="13.5">
      <c r="A190" s="4">
        <v>1316</v>
      </c>
      <c r="B190" s="5" t="s">
        <v>1046</v>
      </c>
      <c r="C190" s="5" t="s">
        <v>1046</v>
      </c>
      <c r="D190" s="6" t="s">
        <v>1144</v>
      </c>
      <c r="E190" s="5">
        <v>0</v>
      </c>
      <c r="F190" s="5">
        <v>0</v>
      </c>
      <c r="G190" s="5">
        <v>1</v>
      </c>
      <c r="H190" s="7" t="s">
        <v>1145</v>
      </c>
      <c r="I190" s="8"/>
      <c r="J190" s="8"/>
      <c r="K190" s="8"/>
      <c r="L190" s="8"/>
      <c r="M190" s="8"/>
      <c r="N190" s="8"/>
      <c r="O190" s="8"/>
      <c r="P190" s="8" t="s">
        <v>1506</v>
      </c>
      <c r="Q190" s="8"/>
      <c r="R190" s="8"/>
      <c r="S190" s="8" t="s">
        <v>293</v>
      </c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9" t="s">
        <v>1146</v>
      </c>
      <c r="AJ190" s="236" t="s">
        <v>592</v>
      </c>
      <c r="AK190" s="237">
        <v>50</v>
      </c>
      <c r="AL190" s="238" t="s">
        <v>1599</v>
      </c>
      <c r="AM190" s="233" t="s">
        <v>1109</v>
      </c>
      <c r="AN190" s="236"/>
      <c r="AO190" s="240" t="s">
        <v>1051</v>
      </c>
      <c r="AP190" s="223" t="str">
        <f t="shared" si="43"/>
        <v>( 実態調査 )</v>
      </c>
      <c r="AQ190" t="str">
        <f t="shared" si="44"/>
        <v> （準拠する試案連番：この欄は入力不要です）</v>
      </c>
      <c r="AR190" t="str">
        <f t="shared" si="45"/>
        <v> （準拠する試案連番：この欄は入力不要です）</v>
      </c>
      <c r="AS190">
        <f t="shared" si="46"/>
        <v>50</v>
      </c>
      <c r="AX190">
        <f t="shared" si="38"/>
      </c>
      <c r="AY190" t="s">
        <v>291</v>
      </c>
    </row>
    <row r="191" spans="1:51" ht="13.5">
      <c r="A191" s="4">
        <v>1321</v>
      </c>
      <c r="B191" s="5" t="s">
        <v>1046</v>
      </c>
      <c r="C191" s="5" t="s">
        <v>1046</v>
      </c>
      <c r="D191" s="6" t="s">
        <v>1147</v>
      </c>
      <c r="E191" s="5">
        <v>0</v>
      </c>
      <c r="F191" s="5">
        <v>0</v>
      </c>
      <c r="G191" s="5">
        <v>1</v>
      </c>
      <c r="H191" s="7" t="s">
        <v>1148</v>
      </c>
      <c r="I191" s="8" t="s">
        <v>1149</v>
      </c>
      <c r="J191" s="8" t="s">
        <v>1353</v>
      </c>
      <c r="K191" s="8" t="s">
        <v>394</v>
      </c>
      <c r="L191" s="8"/>
      <c r="M191" s="8"/>
      <c r="N191" s="8"/>
      <c r="O191" s="8"/>
      <c r="P191" s="8" t="s">
        <v>1506</v>
      </c>
      <c r="Q191" s="8"/>
      <c r="R191" s="8"/>
      <c r="S191" s="8" t="s">
        <v>293</v>
      </c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9" t="s">
        <v>1150</v>
      </c>
      <c r="AJ191" s="236" t="s">
        <v>591</v>
      </c>
      <c r="AK191" s="237">
        <v>0</v>
      </c>
      <c r="AL191" s="238">
        <v>0</v>
      </c>
      <c r="AM191" s="233" t="s">
        <v>1109</v>
      </c>
      <c r="AN191" s="236"/>
      <c r="AO191" s="240" t="s">
        <v>1051</v>
      </c>
      <c r="AP191" s="223" t="str">
        <f t="shared" si="43"/>
        <v>( 類推 )</v>
      </c>
      <c r="AQ191" t="str">
        <f t="shared" si="44"/>
        <v> （準拠する試案連番：0）</v>
      </c>
      <c r="AR191">
        <f t="shared" si="45"/>
      </c>
      <c r="AS191">
        <f t="shared" si="46"/>
        <v>0</v>
      </c>
      <c r="AX191">
        <f t="shared" si="38"/>
      </c>
      <c r="AY191" t="s">
        <v>291</v>
      </c>
    </row>
    <row r="192" spans="1:51" ht="13.5">
      <c r="A192" s="4">
        <v>1322</v>
      </c>
      <c r="B192" s="5" t="s">
        <v>1046</v>
      </c>
      <c r="C192" s="5" t="s">
        <v>1046</v>
      </c>
      <c r="D192" s="6" t="s">
        <v>1151</v>
      </c>
      <c r="E192" s="5">
        <v>0</v>
      </c>
      <c r="F192" s="5">
        <v>0</v>
      </c>
      <c r="G192" s="5">
        <v>1</v>
      </c>
      <c r="H192" s="7" t="s">
        <v>1152</v>
      </c>
      <c r="I192" s="8" t="s">
        <v>1152</v>
      </c>
      <c r="J192" s="8" t="s">
        <v>1353</v>
      </c>
      <c r="K192" s="8" t="s">
        <v>1519</v>
      </c>
      <c r="L192" s="8"/>
      <c r="M192" s="8" t="s">
        <v>1353</v>
      </c>
      <c r="N192" s="8" t="s">
        <v>394</v>
      </c>
      <c r="O192" s="8"/>
      <c r="P192" s="8" t="s">
        <v>1506</v>
      </c>
      <c r="Q192" s="8"/>
      <c r="R192" s="8"/>
      <c r="S192" s="8" t="s">
        <v>1347</v>
      </c>
      <c r="T192" s="8"/>
      <c r="U192" s="8" t="s">
        <v>1349</v>
      </c>
      <c r="V192" s="8" t="s">
        <v>1347</v>
      </c>
      <c r="W192" s="8"/>
      <c r="X192" s="8" t="s">
        <v>444</v>
      </c>
      <c r="Y192" s="8"/>
      <c r="Z192" s="8"/>
      <c r="AA192" s="8"/>
      <c r="AB192" s="8" t="s">
        <v>651</v>
      </c>
      <c r="AC192" s="8"/>
      <c r="AD192" s="8"/>
      <c r="AE192" s="8"/>
      <c r="AF192" s="8"/>
      <c r="AG192" s="8"/>
      <c r="AH192" s="8"/>
      <c r="AI192" s="9"/>
      <c r="AJ192" s="236" t="s">
        <v>1193</v>
      </c>
      <c r="AK192" s="237" t="s">
        <v>1599</v>
      </c>
      <c r="AL192" s="238" t="s">
        <v>1599</v>
      </c>
      <c r="AM192" s="233" t="s">
        <v>507</v>
      </c>
      <c r="AN192" s="236" t="s">
        <v>907</v>
      </c>
      <c r="AO192" s="236" t="s">
        <v>1351</v>
      </c>
      <c r="AP192" s="223" t="str">
        <f t="shared" si="43"/>
        <v>( 未調査(医療材料なし) )</v>
      </c>
      <c r="AQ192" t="str">
        <f t="shared" si="44"/>
        <v> （準拠する試案連番：この欄は入力不要です）</v>
      </c>
      <c r="AR192" t="str">
        <f t="shared" si="45"/>
        <v> （準拠する試案連番：この欄は入力不要です）</v>
      </c>
      <c r="AS192">
        <f t="shared" si="46"/>
        <v>0</v>
      </c>
      <c r="AX192">
        <f t="shared" si="38"/>
      </c>
      <c r="AY192" t="s">
        <v>904</v>
      </c>
    </row>
    <row r="193" spans="1:51" ht="13.5">
      <c r="A193" s="4">
        <v>1323</v>
      </c>
      <c r="B193" s="5" t="s">
        <v>1046</v>
      </c>
      <c r="C193" s="5" t="s">
        <v>1046</v>
      </c>
      <c r="D193" s="6" t="s">
        <v>1153</v>
      </c>
      <c r="E193" s="5">
        <v>0</v>
      </c>
      <c r="F193" s="5">
        <v>0</v>
      </c>
      <c r="G193" s="5">
        <v>1</v>
      </c>
      <c r="H193" s="7" t="s">
        <v>1154</v>
      </c>
      <c r="I193" s="8" t="s">
        <v>1154</v>
      </c>
      <c r="J193" s="8" t="s">
        <v>178</v>
      </c>
      <c r="K193" s="8" t="s">
        <v>1155</v>
      </c>
      <c r="L193" s="8"/>
      <c r="M193" s="8"/>
      <c r="N193" s="8"/>
      <c r="O193" s="8"/>
      <c r="P193" s="8" t="s">
        <v>1506</v>
      </c>
      <c r="Q193" s="8"/>
      <c r="R193" s="8"/>
      <c r="S193" s="8" t="s">
        <v>293</v>
      </c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9" t="s">
        <v>1150</v>
      </c>
      <c r="AJ193" s="236" t="s">
        <v>591</v>
      </c>
      <c r="AK193" s="237">
        <v>0</v>
      </c>
      <c r="AL193" s="238">
        <v>0</v>
      </c>
      <c r="AM193" s="233" t="s">
        <v>1109</v>
      </c>
      <c r="AN193" s="236"/>
      <c r="AO193" s="240" t="s">
        <v>1051</v>
      </c>
      <c r="AP193" s="223" t="str">
        <f t="shared" si="43"/>
        <v>( 類推 )</v>
      </c>
      <c r="AQ193" t="str">
        <f t="shared" si="44"/>
        <v> （準拠する試案連番：0）</v>
      </c>
      <c r="AR193">
        <f t="shared" si="45"/>
      </c>
      <c r="AS193">
        <f t="shared" si="46"/>
        <v>0</v>
      </c>
      <c r="AX193">
        <f t="shared" si="38"/>
      </c>
      <c r="AY193" t="s">
        <v>291</v>
      </c>
    </row>
    <row r="194" spans="1:51" ht="13.5">
      <c r="A194" s="4">
        <v>1324</v>
      </c>
      <c r="B194" s="5" t="s">
        <v>1046</v>
      </c>
      <c r="C194" s="5" t="s">
        <v>1046</v>
      </c>
      <c r="D194" s="6" t="s">
        <v>1156</v>
      </c>
      <c r="E194" s="5">
        <v>0</v>
      </c>
      <c r="F194" s="5">
        <v>0</v>
      </c>
      <c r="G194" s="5">
        <v>1</v>
      </c>
      <c r="H194" s="7" t="s">
        <v>1597</v>
      </c>
      <c r="I194" s="8" t="s">
        <v>1597</v>
      </c>
      <c r="J194" s="8" t="s">
        <v>1353</v>
      </c>
      <c r="K194" s="8" t="s">
        <v>996</v>
      </c>
      <c r="L194" s="8" t="s">
        <v>1355</v>
      </c>
      <c r="M194" s="8"/>
      <c r="N194" s="8"/>
      <c r="O194" s="8"/>
      <c r="P194" s="8" t="s">
        <v>1506</v>
      </c>
      <c r="Q194" s="8"/>
      <c r="R194" s="8"/>
      <c r="S194" s="8" t="s">
        <v>293</v>
      </c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9"/>
      <c r="AJ194" s="236" t="s">
        <v>591</v>
      </c>
      <c r="AK194" s="237">
        <v>0</v>
      </c>
      <c r="AL194" s="238">
        <v>0</v>
      </c>
      <c r="AM194" s="233" t="s">
        <v>1109</v>
      </c>
      <c r="AN194" s="236"/>
      <c r="AO194" s="240" t="s">
        <v>1051</v>
      </c>
      <c r="AP194" s="223" t="str">
        <f t="shared" si="43"/>
        <v>( 類推 )</v>
      </c>
      <c r="AQ194" t="str">
        <f t="shared" si="44"/>
        <v> （準拠する試案連番：0）</v>
      </c>
      <c r="AR194">
        <f t="shared" si="45"/>
      </c>
      <c r="AS194">
        <f t="shared" si="46"/>
        <v>0</v>
      </c>
      <c r="AX194">
        <f t="shared" si="38"/>
      </c>
      <c r="AY194" t="s">
        <v>291</v>
      </c>
    </row>
    <row r="195" spans="1:52" ht="13.5">
      <c r="A195" s="4" t="s">
        <v>1758</v>
      </c>
      <c r="B195" s="5" t="s">
        <v>1046</v>
      </c>
      <c r="C195" s="5" t="s">
        <v>1046</v>
      </c>
      <c r="D195" s="6" t="s">
        <v>1598</v>
      </c>
      <c r="E195" s="5">
        <v>0</v>
      </c>
      <c r="F195" s="5">
        <v>0</v>
      </c>
      <c r="G195" s="5">
        <v>1</v>
      </c>
      <c r="H195" s="7" t="s">
        <v>1234</v>
      </c>
      <c r="I195" s="8"/>
      <c r="J195" s="8"/>
      <c r="K195" s="8"/>
      <c r="L195" s="8"/>
      <c r="M195" s="8"/>
      <c r="N195" s="8"/>
      <c r="O195" s="8"/>
      <c r="P195" s="8" t="s">
        <v>1360</v>
      </c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9" t="s">
        <v>1235</v>
      </c>
      <c r="AJ195" s="10" t="s">
        <v>591</v>
      </c>
      <c r="AK195" s="222">
        <v>0</v>
      </c>
      <c r="AL195" s="8">
        <v>0</v>
      </c>
      <c r="AM195" s="86" t="s">
        <v>1109</v>
      </c>
      <c r="AN195" s="10"/>
      <c r="AO195" s="12" t="s">
        <v>1051</v>
      </c>
      <c r="AP195" s="223" t="str">
        <f>"( "&amp;AJ195&amp;" )"</f>
        <v>( 類推 )</v>
      </c>
      <c r="AQ195" t="str">
        <f>IF(AL195="準拠する試案№をご入力下さい",""," （準拠する試案連番："&amp;AL195&amp;"）")</f>
        <v> （準拠する試案連番：0）</v>
      </c>
      <c r="AR195">
        <f>IF(OR(AL195="準拠する連番があれば試案№を、なければ0をご入力下さい",AL195=0),""," （準拠する試案連番："&amp;AL195&amp;"）")</f>
      </c>
      <c r="AS195">
        <f>IF(OR(AK195="この欄は入力不要です",AK195="調査していれば件数、調査していなければ0をご入力下さい",AK195=0),0,AK195)</f>
        <v>0</v>
      </c>
      <c r="AX195">
        <f aca="true" t="shared" si="47" ref="AX195:AX258">IF(OR(A195=A194,A195=A196),1,"")</f>
      </c>
      <c r="AY195" t="s">
        <v>291</v>
      </c>
      <c r="AZ195" s="242">
        <v>48125</v>
      </c>
    </row>
    <row r="196" spans="1:52" ht="13.5">
      <c r="A196" s="4" t="s">
        <v>1759</v>
      </c>
      <c r="B196" s="5" t="s">
        <v>1046</v>
      </c>
      <c r="C196" s="5" t="s">
        <v>1046</v>
      </c>
      <c r="D196" s="6" t="s">
        <v>1598</v>
      </c>
      <c r="E196" s="5">
        <v>0</v>
      </c>
      <c r="F196" s="5">
        <v>0</v>
      </c>
      <c r="G196" s="5">
        <v>1</v>
      </c>
      <c r="H196" s="7" t="s">
        <v>1234</v>
      </c>
      <c r="I196" s="8"/>
      <c r="J196" s="8"/>
      <c r="K196" s="8"/>
      <c r="L196" s="8"/>
      <c r="M196" s="8"/>
      <c r="N196" s="8"/>
      <c r="O196" s="8"/>
      <c r="P196" s="8" t="s">
        <v>1360</v>
      </c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9" t="s">
        <v>1235</v>
      </c>
      <c r="AJ196" s="236" t="s">
        <v>591</v>
      </c>
      <c r="AK196" s="237">
        <v>0</v>
      </c>
      <c r="AL196" s="238">
        <v>0</v>
      </c>
      <c r="AM196" s="233" t="s">
        <v>991</v>
      </c>
      <c r="AN196" s="236"/>
      <c r="AO196" s="236" t="s">
        <v>1351</v>
      </c>
      <c r="AP196" s="223" t="str">
        <f t="shared" si="43"/>
        <v>( 類推 )</v>
      </c>
      <c r="AQ196" t="str">
        <f t="shared" si="44"/>
        <v> （準拠する試案連番：0）</v>
      </c>
      <c r="AR196">
        <f t="shared" si="45"/>
      </c>
      <c r="AS196">
        <f t="shared" si="46"/>
        <v>0</v>
      </c>
      <c r="AX196">
        <f t="shared" si="47"/>
      </c>
      <c r="AY196" t="s">
        <v>992</v>
      </c>
      <c r="AZ196" s="242">
        <v>73700</v>
      </c>
    </row>
    <row r="197" spans="1:51" ht="13.5">
      <c r="A197" s="4">
        <v>1329</v>
      </c>
      <c r="B197" s="5" t="s">
        <v>1046</v>
      </c>
      <c r="C197" s="5" t="s">
        <v>1046</v>
      </c>
      <c r="D197" s="6" t="s">
        <v>1236</v>
      </c>
      <c r="E197" s="5">
        <v>0</v>
      </c>
      <c r="F197" s="5">
        <v>0</v>
      </c>
      <c r="G197" s="5">
        <v>1</v>
      </c>
      <c r="H197" s="7" t="s">
        <v>150</v>
      </c>
      <c r="I197" s="8"/>
      <c r="J197" s="8"/>
      <c r="K197" s="8"/>
      <c r="L197" s="8"/>
      <c r="M197" s="8"/>
      <c r="N197" s="8"/>
      <c r="O197" s="8"/>
      <c r="P197" s="8" t="s">
        <v>1360</v>
      </c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9" t="s">
        <v>151</v>
      </c>
      <c r="AJ197" s="236" t="s">
        <v>591</v>
      </c>
      <c r="AK197" s="237">
        <v>0</v>
      </c>
      <c r="AL197" s="238">
        <v>0</v>
      </c>
      <c r="AM197" s="233" t="s">
        <v>1109</v>
      </c>
      <c r="AN197" s="236"/>
      <c r="AO197" s="240" t="s">
        <v>1051</v>
      </c>
      <c r="AP197" s="223" t="str">
        <f t="shared" si="43"/>
        <v>( 類推 )</v>
      </c>
      <c r="AQ197" t="str">
        <f t="shared" si="44"/>
        <v> （準拠する試案連番：0）</v>
      </c>
      <c r="AR197">
        <f t="shared" si="45"/>
      </c>
      <c r="AS197">
        <f t="shared" si="46"/>
        <v>0</v>
      </c>
      <c r="AX197">
        <f t="shared" si="47"/>
      </c>
      <c r="AY197" t="s">
        <v>291</v>
      </c>
    </row>
    <row r="198" spans="1:51" ht="13.5">
      <c r="A198" s="4">
        <v>1334</v>
      </c>
      <c r="B198" s="5" t="s">
        <v>1046</v>
      </c>
      <c r="C198" s="5" t="s">
        <v>1046</v>
      </c>
      <c r="D198" s="6" t="s">
        <v>152</v>
      </c>
      <c r="E198" s="5">
        <v>0</v>
      </c>
      <c r="F198" s="5">
        <v>0</v>
      </c>
      <c r="G198" s="5">
        <v>1</v>
      </c>
      <c r="H198" s="7" t="s">
        <v>153</v>
      </c>
      <c r="I198" s="8"/>
      <c r="J198" s="8"/>
      <c r="K198" s="8"/>
      <c r="L198" s="8"/>
      <c r="M198" s="8"/>
      <c r="N198" s="8"/>
      <c r="O198" s="8"/>
      <c r="P198" s="8" t="s">
        <v>1360</v>
      </c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9" t="s">
        <v>154</v>
      </c>
      <c r="AJ198" s="236" t="s">
        <v>591</v>
      </c>
      <c r="AK198" s="237">
        <v>0</v>
      </c>
      <c r="AL198" s="238">
        <v>0</v>
      </c>
      <c r="AM198" s="233" t="s">
        <v>1109</v>
      </c>
      <c r="AN198" s="236"/>
      <c r="AO198" s="236" t="s">
        <v>1051</v>
      </c>
      <c r="AP198" s="223" t="str">
        <f t="shared" si="43"/>
        <v>( 類推 )</v>
      </c>
      <c r="AQ198" t="str">
        <f t="shared" si="44"/>
        <v> （準拠する試案連番：0）</v>
      </c>
      <c r="AR198">
        <f t="shared" si="45"/>
      </c>
      <c r="AS198">
        <f t="shared" si="46"/>
        <v>0</v>
      </c>
      <c r="AX198">
        <f t="shared" si="47"/>
      </c>
      <c r="AY198" t="s">
        <v>291</v>
      </c>
    </row>
    <row r="199" spans="1:51" ht="13.5">
      <c r="A199" s="129">
        <v>1338</v>
      </c>
      <c r="B199" s="129" t="s">
        <v>1046</v>
      </c>
      <c r="C199" s="129" t="s">
        <v>1046</v>
      </c>
      <c r="D199" s="230" t="s">
        <v>155</v>
      </c>
      <c r="E199" s="5">
        <v>0</v>
      </c>
      <c r="F199" s="5">
        <v>0</v>
      </c>
      <c r="G199" s="5">
        <v>2</v>
      </c>
      <c r="H199" s="231" t="s">
        <v>903</v>
      </c>
      <c r="I199" s="8"/>
      <c r="J199" s="8" t="s">
        <v>1353</v>
      </c>
      <c r="K199" s="8"/>
      <c r="L199" s="8"/>
      <c r="M199" s="8"/>
      <c r="N199" s="8"/>
      <c r="O199" s="8"/>
      <c r="P199" s="8" t="s">
        <v>40</v>
      </c>
      <c r="Q199" s="8"/>
      <c r="R199" s="8"/>
      <c r="S199" s="8"/>
      <c r="T199" s="8"/>
      <c r="U199" s="8"/>
      <c r="V199" s="8"/>
      <c r="W199" s="8"/>
      <c r="X199" s="8" t="s">
        <v>1044</v>
      </c>
      <c r="Y199" s="8" t="s">
        <v>156</v>
      </c>
      <c r="Z199" s="8" t="s">
        <v>15</v>
      </c>
      <c r="AA199" s="8" t="s">
        <v>444</v>
      </c>
      <c r="AB199" s="8"/>
      <c r="AC199" s="8"/>
      <c r="AD199" s="8"/>
      <c r="AE199" s="8"/>
      <c r="AF199" s="8"/>
      <c r="AG199" s="8"/>
      <c r="AH199" s="8"/>
      <c r="AI199" s="9" t="s">
        <v>157</v>
      </c>
      <c r="AJ199" s="228" t="s">
        <v>96</v>
      </c>
      <c r="AK199" s="232">
        <v>50</v>
      </c>
      <c r="AL199" s="129" t="s">
        <v>1599</v>
      </c>
      <c r="AM199" s="229" t="s">
        <v>98</v>
      </c>
      <c r="AN199" s="228" t="s">
        <v>44</v>
      </c>
      <c r="AO199" s="234" t="s">
        <v>1351</v>
      </c>
      <c r="AP199" s="223" t="str">
        <f t="shared" si="43"/>
        <v>( 実態調査 )</v>
      </c>
      <c r="AQ199" t="str">
        <f t="shared" si="44"/>
        <v> （準拠する試案連番：この欄は入力不要です）</v>
      </c>
      <c r="AR199" t="str">
        <f t="shared" si="45"/>
        <v> （準拠する試案連番：この欄は入力不要です）</v>
      </c>
      <c r="AS199">
        <f t="shared" si="46"/>
        <v>50</v>
      </c>
      <c r="AX199">
        <f t="shared" si="47"/>
      </c>
      <c r="AY199" t="s">
        <v>97</v>
      </c>
    </row>
    <row r="200" spans="1:51" ht="13.5">
      <c r="A200" s="4">
        <v>1343</v>
      </c>
      <c r="B200" s="5" t="s">
        <v>1046</v>
      </c>
      <c r="C200" s="5" t="s">
        <v>1046</v>
      </c>
      <c r="D200" s="6" t="s">
        <v>159</v>
      </c>
      <c r="E200" s="5">
        <v>0</v>
      </c>
      <c r="F200" s="5">
        <v>0</v>
      </c>
      <c r="G200" s="5">
        <v>1</v>
      </c>
      <c r="H200" s="7" t="s">
        <v>160</v>
      </c>
      <c r="I200" s="8"/>
      <c r="J200" s="8" t="s">
        <v>1353</v>
      </c>
      <c r="K200" s="8" t="s">
        <v>161</v>
      </c>
      <c r="L200" s="8" t="s">
        <v>161</v>
      </c>
      <c r="M200" s="8"/>
      <c r="N200" s="8"/>
      <c r="O200" s="8"/>
      <c r="P200" s="8" t="s">
        <v>40</v>
      </c>
      <c r="Q200" s="8"/>
      <c r="R200" s="8"/>
      <c r="S200" s="8"/>
      <c r="T200" s="8"/>
      <c r="U200" s="8"/>
      <c r="V200" s="8"/>
      <c r="W200" s="8"/>
      <c r="X200" s="8" t="s">
        <v>1044</v>
      </c>
      <c r="Y200" s="8" t="s">
        <v>156</v>
      </c>
      <c r="Z200" s="8" t="s">
        <v>15</v>
      </c>
      <c r="AA200" s="8"/>
      <c r="AB200" s="8"/>
      <c r="AC200" s="8"/>
      <c r="AD200" s="8"/>
      <c r="AE200" s="8" t="s">
        <v>281</v>
      </c>
      <c r="AF200" s="8"/>
      <c r="AG200" s="8"/>
      <c r="AH200" s="8"/>
      <c r="AI200" s="9" t="s">
        <v>162</v>
      </c>
      <c r="AJ200" s="236" t="s">
        <v>96</v>
      </c>
      <c r="AK200" s="237">
        <v>50</v>
      </c>
      <c r="AL200" s="238">
        <v>50</v>
      </c>
      <c r="AM200" s="233" t="s">
        <v>98</v>
      </c>
      <c r="AN200" s="236"/>
      <c r="AO200" s="240" t="s">
        <v>1351</v>
      </c>
      <c r="AP200" s="223" t="str">
        <f t="shared" si="43"/>
        <v>( 実態調査 )</v>
      </c>
      <c r="AQ200" t="str">
        <f t="shared" si="44"/>
        <v> （準拠する試案連番：50）</v>
      </c>
      <c r="AR200" t="str">
        <f t="shared" si="45"/>
        <v> （準拠する試案連番：50）</v>
      </c>
      <c r="AS200">
        <f t="shared" si="46"/>
        <v>50</v>
      </c>
      <c r="AX200">
        <f t="shared" si="47"/>
      </c>
      <c r="AY200" t="s">
        <v>97</v>
      </c>
    </row>
    <row r="201" spans="1:51" ht="13.5">
      <c r="A201" s="4">
        <v>1347</v>
      </c>
      <c r="B201" s="5" t="s">
        <v>1046</v>
      </c>
      <c r="C201" s="5" t="s">
        <v>1046</v>
      </c>
      <c r="D201" s="6" t="s">
        <v>163</v>
      </c>
      <c r="E201" s="5">
        <v>0</v>
      </c>
      <c r="F201" s="5">
        <v>0</v>
      </c>
      <c r="G201" s="5">
        <v>1</v>
      </c>
      <c r="H201" s="7" t="s">
        <v>164</v>
      </c>
      <c r="I201" s="8"/>
      <c r="J201" s="8" t="s">
        <v>1353</v>
      </c>
      <c r="K201" s="8" t="s">
        <v>165</v>
      </c>
      <c r="L201" s="8" t="s">
        <v>165</v>
      </c>
      <c r="M201" s="8"/>
      <c r="N201" s="8"/>
      <c r="O201" s="8"/>
      <c r="P201" s="8" t="s">
        <v>40</v>
      </c>
      <c r="Q201" s="8"/>
      <c r="R201" s="8"/>
      <c r="S201" s="8"/>
      <c r="T201" s="8"/>
      <c r="U201" s="8"/>
      <c r="V201" s="8"/>
      <c r="W201" s="8"/>
      <c r="X201" s="8" t="s">
        <v>1044</v>
      </c>
      <c r="Y201" s="8" t="s">
        <v>156</v>
      </c>
      <c r="Z201" s="8" t="s">
        <v>15</v>
      </c>
      <c r="AA201" s="8"/>
      <c r="AB201" s="8"/>
      <c r="AC201" s="8"/>
      <c r="AD201" s="8"/>
      <c r="AE201" s="8" t="s">
        <v>281</v>
      </c>
      <c r="AF201" s="8"/>
      <c r="AG201" s="8"/>
      <c r="AH201" s="8"/>
      <c r="AI201" s="9" t="s">
        <v>166</v>
      </c>
      <c r="AJ201" s="236" t="s">
        <v>96</v>
      </c>
      <c r="AK201" s="237">
        <v>50</v>
      </c>
      <c r="AL201" s="238">
        <v>50</v>
      </c>
      <c r="AM201" s="233" t="s">
        <v>98</v>
      </c>
      <c r="AN201" s="236"/>
      <c r="AO201" s="240" t="s">
        <v>1351</v>
      </c>
      <c r="AP201" s="223" t="str">
        <f aca="true" t="shared" si="48" ref="AP201:AP221">"( "&amp;AJ201&amp;" )"</f>
        <v>( 実態調査 )</v>
      </c>
      <c r="AQ201" t="str">
        <f aca="true" t="shared" si="49" ref="AQ201:AQ221">IF(AL201="準拠する試案№をご入力下さい",""," （準拠する試案連番："&amp;AL201&amp;"）")</f>
        <v> （準拠する試案連番：50）</v>
      </c>
      <c r="AR201" t="str">
        <f aca="true" t="shared" si="50" ref="AR201:AR221">IF(OR(AL201="準拠する連番があれば試案№を、なければ0をご入力下さい",AL201=0),""," （準拠する試案連番："&amp;AL201&amp;"）")</f>
        <v> （準拠する試案連番：50）</v>
      </c>
      <c r="AS201">
        <f aca="true" t="shared" si="51" ref="AS201:AS221">IF(OR(AK201="この欄は入力不要です",AK201="調査していれば件数、調査していなければ0をご入力下さい",AK201=0),0,AK201)</f>
        <v>50</v>
      </c>
      <c r="AX201">
        <f t="shared" si="47"/>
      </c>
      <c r="AY201" t="s">
        <v>97</v>
      </c>
    </row>
    <row r="202" spans="1:51" ht="13.5">
      <c r="A202" s="4">
        <v>1352</v>
      </c>
      <c r="B202" s="5" t="s">
        <v>1046</v>
      </c>
      <c r="C202" s="5" t="s">
        <v>1046</v>
      </c>
      <c r="D202" s="6" t="s">
        <v>172</v>
      </c>
      <c r="E202" s="5">
        <v>0</v>
      </c>
      <c r="F202" s="5">
        <v>0</v>
      </c>
      <c r="G202" s="5">
        <v>1</v>
      </c>
      <c r="H202" s="7" t="s">
        <v>173</v>
      </c>
      <c r="I202" s="8"/>
      <c r="J202" s="8" t="s">
        <v>1353</v>
      </c>
      <c r="K202" s="8" t="s">
        <v>174</v>
      </c>
      <c r="L202" s="8" t="s">
        <v>174</v>
      </c>
      <c r="M202" s="8"/>
      <c r="N202" s="8"/>
      <c r="O202" s="8"/>
      <c r="P202" s="8" t="s">
        <v>40</v>
      </c>
      <c r="Q202" s="8"/>
      <c r="R202" s="8"/>
      <c r="S202" s="8"/>
      <c r="T202" s="8"/>
      <c r="U202" s="8"/>
      <c r="V202" s="8"/>
      <c r="W202" s="8"/>
      <c r="X202" s="8" t="s">
        <v>1044</v>
      </c>
      <c r="Y202" s="8" t="s">
        <v>156</v>
      </c>
      <c r="Z202" s="8" t="s">
        <v>15</v>
      </c>
      <c r="AA202" s="8"/>
      <c r="AB202" s="8"/>
      <c r="AC202" s="8"/>
      <c r="AD202" s="8"/>
      <c r="AE202" s="8" t="s">
        <v>281</v>
      </c>
      <c r="AF202" s="8"/>
      <c r="AG202" s="8"/>
      <c r="AH202" s="8"/>
      <c r="AI202" s="9" t="s">
        <v>175</v>
      </c>
      <c r="AJ202" s="236" t="s">
        <v>96</v>
      </c>
      <c r="AK202" s="237">
        <v>50</v>
      </c>
      <c r="AL202" s="238">
        <v>50</v>
      </c>
      <c r="AM202" s="233" t="s">
        <v>98</v>
      </c>
      <c r="AN202" s="236"/>
      <c r="AO202" s="240" t="s">
        <v>1351</v>
      </c>
      <c r="AP202" s="223" t="str">
        <f t="shared" si="48"/>
        <v>( 実態調査 )</v>
      </c>
      <c r="AQ202" t="str">
        <f t="shared" si="49"/>
        <v> （準拠する試案連番：50）</v>
      </c>
      <c r="AR202" t="str">
        <f t="shared" si="50"/>
        <v> （準拠する試案連番：50）</v>
      </c>
      <c r="AS202">
        <f t="shared" si="51"/>
        <v>50</v>
      </c>
      <c r="AX202">
        <f t="shared" si="47"/>
      </c>
      <c r="AY202" t="s">
        <v>97</v>
      </c>
    </row>
    <row r="203" spans="1:51" ht="13.5">
      <c r="A203" s="4">
        <v>1356</v>
      </c>
      <c r="B203" s="5" t="s">
        <v>108</v>
      </c>
      <c r="C203" s="5" t="s">
        <v>1046</v>
      </c>
      <c r="D203" s="6" t="s">
        <v>1632</v>
      </c>
      <c r="E203" s="5">
        <v>0</v>
      </c>
      <c r="F203" s="5">
        <v>0</v>
      </c>
      <c r="G203" s="5">
        <v>1</v>
      </c>
      <c r="H203" s="7" t="s">
        <v>1633</v>
      </c>
      <c r="I203" s="8"/>
      <c r="J203" s="8" t="s">
        <v>1353</v>
      </c>
      <c r="K203" s="8" t="s">
        <v>161</v>
      </c>
      <c r="L203" s="8" t="s">
        <v>161</v>
      </c>
      <c r="M203" s="8"/>
      <c r="N203" s="8"/>
      <c r="O203" s="8"/>
      <c r="P203" s="8" t="s">
        <v>40</v>
      </c>
      <c r="Q203" s="8"/>
      <c r="R203" s="8"/>
      <c r="S203" s="8"/>
      <c r="T203" s="8"/>
      <c r="U203" s="8"/>
      <c r="V203" s="8"/>
      <c r="W203" s="8"/>
      <c r="X203" s="8" t="s">
        <v>444</v>
      </c>
      <c r="Y203" s="8" t="s">
        <v>1044</v>
      </c>
      <c r="Z203" s="8" t="s">
        <v>156</v>
      </c>
      <c r="AA203" s="8" t="s">
        <v>15</v>
      </c>
      <c r="AB203" s="8"/>
      <c r="AC203" s="8"/>
      <c r="AD203" s="8"/>
      <c r="AE203" s="8" t="s">
        <v>281</v>
      </c>
      <c r="AF203" s="8"/>
      <c r="AG203" s="8"/>
      <c r="AH203" s="8"/>
      <c r="AI203" s="9"/>
      <c r="AJ203" s="236" t="s">
        <v>96</v>
      </c>
      <c r="AK203" s="237">
        <v>30</v>
      </c>
      <c r="AL203" s="238">
        <v>30</v>
      </c>
      <c r="AM203" s="233" t="s">
        <v>98</v>
      </c>
      <c r="AN203" s="236"/>
      <c r="AO203" s="240" t="s">
        <v>1351</v>
      </c>
      <c r="AP203" s="223" t="str">
        <f t="shared" si="48"/>
        <v>( 実態調査 )</v>
      </c>
      <c r="AQ203" t="str">
        <f t="shared" si="49"/>
        <v> （準拠する試案連番：30）</v>
      </c>
      <c r="AR203" t="str">
        <f t="shared" si="50"/>
        <v> （準拠する試案連番：30）</v>
      </c>
      <c r="AS203">
        <f t="shared" si="51"/>
        <v>30</v>
      </c>
      <c r="AX203">
        <f t="shared" si="47"/>
      </c>
      <c r="AY203" t="s">
        <v>97</v>
      </c>
    </row>
    <row r="204" spans="1:51" ht="13.5">
      <c r="A204" s="4">
        <v>1360</v>
      </c>
      <c r="B204" s="5" t="s">
        <v>108</v>
      </c>
      <c r="C204" s="5" t="s">
        <v>1046</v>
      </c>
      <c r="D204" s="6" t="s">
        <v>1634</v>
      </c>
      <c r="E204" s="5">
        <v>0</v>
      </c>
      <c r="F204" s="5">
        <v>0</v>
      </c>
      <c r="G204" s="5">
        <v>1</v>
      </c>
      <c r="H204" s="7" t="s">
        <v>1635</v>
      </c>
      <c r="I204" s="8"/>
      <c r="J204" s="8" t="s">
        <v>1353</v>
      </c>
      <c r="K204" s="8" t="s">
        <v>165</v>
      </c>
      <c r="L204" s="8" t="s">
        <v>165</v>
      </c>
      <c r="M204" s="8"/>
      <c r="N204" s="8"/>
      <c r="O204" s="8"/>
      <c r="P204" s="8" t="s">
        <v>40</v>
      </c>
      <c r="Q204" s="8"/>
      <c r="R204" s="8"/>
      <c r="S204" s="8"/>
      <c r="T204" s="8"/>
      <c r="U204" s="8"/>
      <c r="V204" s="8"/>
      <c r="W204" s="8"/>
      <c r="X204" s="8" t="s">
        <v>444</v>
      </c>
      <c r="Y204" s="8" t="s">
        <v>1044</v>
      </c>
      <c r="Z204" s="8" t="s">
        <v>156</v>
      </c>
      <c r="AA204" s="8" t="s">
        <v>15</v>
      </c>
      <c r="AB204" s="8"/>
      <c r="AC204" s="8"/>
      <c r="AD204" s="8"/>
      <c r="AE204" s="8" t="s">
        <v>281</v>
      </c>
      <c r="AF204" s="8"/>
      <c r="AG204" s="8"/>
      <c r="AH204" s="8"/>
      <c r="AI204" s="9"/>
      <c r="AJ204" s="236" t="s">
        <v>95</v>
      </c>
      <c r="AK204" s="237" t="s">
        <v>510</v>
      </c>
      <c r="AL204" s="238" t="s">
        <v>278</v>
      </c>
      <c r="AM204" s="233" t="s">
        <v>98</v>
      </c>
      <c r="AN204" s="236"/>
      <c r="AO204" s="240" t="s">
        <v>1351</v>
      </c>
      <c r="AP204" s="223" t="str">
        <f t="shared" si="48"/>
        <v>( 類推 )</v>
      </c>
      <c r="AQ204" t="str">
        <f t="shared" si="49"/>
        <v> （準拠する試案連番：準拠する連番があれば試案№を、なければ0をご入力下さい）</v>
      </c>
      <c r="AR204">
        <f t="shared" si="50"/>
      </c>
      <c r="AS204">
        <f t="shared" si="51"/>
        <v>0</v>
      </c>
      <c r="AX204">
        <f t="shared" si="47"/>
      </c>
      <c r="AY204" t="s">
        <v>97</v>
      </c>
    </row>
    <row r="205" spans="1:51" ht="13.5">
      <c r="A205" s="4">
        <v>1365</v>
      </c>
      <c r="B205" s="5" t="s">
        <v>108</v>
      </c>
      <c r="C205" s="5" t="s">
        <v>1046</v>
      </c>
      <c r="D205" s="6" t="s">
        <v>114</v>
      </c>
      <c r="E205" s="5">
        <v>0</v>
      </c>
      <c r="F205" s="5">
        <v>0</v>
      </c>
      <c r="G205" s="5">
        <v>1</v>
      </c>
      <c r="H205" s="7" t="s">
        <v>115</v>
      </c>
      <c r="I205" s="8"/>
      <c r="J205" s="8" t="s">
        <v>1353</v>
      </c>
      <c r="K205" s="8" t="s">
        <v>174</v>
      </c>
      <c r="L205" s="8" t="s">
        <v>174</v>
      </c>
      <c r="M205" s="8"/>
      <c r="N205" s="8"/>
      <c r="O205" s="8"/>
      <c r="P205" s="8" t="s">
        <v>40</v>
      </c>
      <c r="Q205" s="8"/>
      <c r="R205" s="8"/>
      <c r="S205" s="8"/>
      <c r="T205" s="8"/>
      <c r="U205" s="8"/>
      <c r="V205" s="8"/>
      <c r="W205" s="8"/>
      <c r="X205" s="8" t="s">
        <v>444</v>
      </c>
      <c r="Y205" s="8" t="s">
        <v>1044</v>
      </c>
      <c r="Z205" s="8" t="s">
        <v>156</v>
      </c>
      <c r="AA205" s="8" t="s">
        <v>15</v>
      </c>
      <c r="AB205" s="8"/>
      <c r="AC205" s="8"/>
      <c r="AD205" s="8"/>
      <c r="AE205" s="8" t="s">
        <v>281</v>
      </c>
      <c r="AF205" s="8"/>
      <c r="AG205" s="8"/>
      <c r="AH205" s="8"/>
      <c r="AI205" s="9"/>
      <c r="AJ205" s="236" t="s">
        <v>95</v>
      </c>
      <c r="AK205" s="237" t="s">
        <v>510</v>
      </c>
      <c r="AL205" s="238" t="s">
        <v>278</v>
      </c>
      <c r="AM205" s="233" t="s">
        <v>98</v>
      </c>
      <c r="AN205" s="236"/>
      <c r="AO205" s="240" t="s">
        <v>1351</v>
      </c>
      <c r="AP205" s="223" t="str">
        <f t="shared" si="48"/>
        <v>( 類推 )</v>
      </c>
      <c r="AQ205" t="str">
        <f t="shared" si="49"/>
        <v> （準拠する試案連番：準拠する連番があれば試案№を、なければ0をご入力下さい）</v>
      </c>
      <c r="AR205">
        <f t="shared" si="50"/>
      </c>
      <c r="AS205">
        <f t="shared" si="51"/>
        <v>0</v>
      </c>
      <c r="AX205">
        <f t="shared" si="47"/>
      </c>
      <c r="AY205" t="s">
        <v>97</v>
      </c>
    </row>
    <row r="206" spans="1:52" ht="13.5">
      <c r="A206" s="4" t="s">
        <v>1760</v>
      </c>
      <c r="B206" s="5" t="s">
        <v>1046</v>
      </c>
      <c r="C206" s="5" t="s">
        <v>1046</v>
      </c>
      <c r="D206" s="6" t="s">
        <v>116</v>
      </c>
      <c r="E206" s="5">
        <v>0</v>
      </c>
      <c r="F206" s="5">
        <v>0</v>
      </c>
      <c r="G206" s="5">
        <v>1</v>
      </c>
      <c r="H206" s="7" t="s">
        <v>117</v>
      </c>
      <c r="I206" s="8"/>
      <c r="J206" s="8"/>
      <c r="K206" s="8"/>
      <c r="L206" s="8"/>
      <c r="M206" s="8"/>
      <c r="N206" s="8"/>
      <c r="O206" s="8"/>
      <c r="P206" s="8" t="s">
        <v>1350</v>
      </c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9" t="s">
        <v>118</v>
      </c>
      <c r="AJ206" s="10" t="s">
        <v>591</v>
      </c>
      <c r="AK206" s="222">
        <v>0</v>
      </c>
      <c r="AL206" s="8">
        <v>0</v>
      </c>
      <c r="AM206" s="86" t="s">
        <v>1109</v>
      </c>
      <c r="AN206" s="10"/>
      <c r="AO206" s="12" t="s">
        <v>1051</v>
      </c>
      <c r="AP206" s="223" t="str">
        <f>"( "&amp;AJ206&amp;" )"</f>
        <v>( 類推 )</v>
      </c>
      <c r="AQ206" t="str">
        <f>IF(AL206="準拠する試案№をご入力下さい",""," （準拠する試案連番："&amp;AL206&amp;"）")</f>
        <v> （準拠する試案連番：0）</v>
      </c>
      <c r="AR206">
        <f>IF(OR(AL206="準拠する連番があれば試案№を、なければ0をご入力下さい",AL206=0),""," （準拠する試案連番："&amp;AL206&amp;"）")</f>
      </c>
      <c r="AS206">
        <f>IF(OR(AK206="この欄は入力不要です",AK206="調査していれば件数、調査していなければ0をご入力下さい",AK206=0),0,AK206)</f>
        <v>0</v>
      </c>
      <c r="AX206">
        <f t="shared" si="47"/>
      </c>
      <c r="AY206" t="s">
        <v>291</v>
      </c>
      <c r="AZ206" s="242">
        <v>75842</v>
      </c>
    </row>
    <row r="207" spans="1:52" ht="13.5">
      <c r="A207" s="4" t="s">
        <v>1761</v>
      </c>
      <c r="B207" s="5" t="s">
        <v>1046</v>
      </c>
      <c r="C207" s="5" t="s">
        <v>1046</v>
      </c>
      <c r="D207" s="6" t="s">
        <v>116</v>
      </c>
      <c r="E207" s="5">
        <v>0</v>
      </c>
      <c r="F207" s="5">
        <v>0</v>
      </c>
      <c r="G207" s="5">
        <v>1</v>
      </c>
      <c r="H207" s="7" t="s">
        <v>117</v>
      </c>
      <c r="I207" s="8"/>
      <c r="J207" s="8"/>
      <c r="K207" s="8"/>
      <c r="L207" s="8"/>
      <c r="M207" s="8"/>
      <c r="N207" s="8"/>
      <c r="O207" s="8"/>
      <c r="P207" s="8" t="s">
        <v>1350</v>
      </c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9" t="s">
        <v>118</v>
      </c>
      <c r="AJ207" s="236" t="s">
        <v>591</v>
      </c>
      <c r="AK207" s="237">
        <v>0</v>
      </c>
      <c r="AL207" s="238">
        <v>0</v>
      </c>
      <c r="AM207" s="233" t="s">
        <v>991</v>
      </c>
      <c r="AN207" s="236"/>
      <c r="AO207" s="236" t="s">
        <v>1351</v>
      </c>
      <c r="AP207" s="223" t="str">
        <f t="shared" si="48"/>
        <v>( 類推 )</v>
      </c>
      <c r="AQ207" t="str">
        <f t="shared" si="49"/>
        <v> （準拠する試案連番：0）</v>
      </c>
      <c r="AR207">
        <f t="shared" si="50"/>
      </c>
      <c r="AS207">
        <f t="shared" si="51"/>
        <v>0</v>
      </c>
      <c r="AX207">
        <f t="shared" si="47"/>
      </c>
      <c r="AY207" t="s">
        <v>992</v>
      </c>
      <c r="AZ207" s="242">
        <v>95842</v>
      </c>
    </row>
    <row r="208" spans="1:52" ht="13.5">
      <c r="A208" s="4" t="s">
        <v>1762</v>
      </c>
      <c r="B208" s="5" t="s">
        <v>1046</v>
      </c>
      <c r="C208" s="5" t="s">
        <v>1046</v>
      </c>
      <c r="D208" s="6" t="s">
        <v>119</v>
      </c>
      <c r="E208" s="5">
        <v>0</v>
      </c>
      <c r="F208" s="5">
        <v>0</v>
      </c>
      <c r="G208" s="5">
        <v>1</v>
      </c>
      <c r="H208" s="7" t="s">
        <v>120</v>
      </c>
      <c r="I208" s="8"/>
      <c r="J208" s="8"/>
      <c r="K208" s="8"/>
      <c r="L208" s="8"/>
      <c r="M208" s="8"/>
      <c r="N208" s="8"/>
      <c r="O208" s="8"/>
      <c r="P208" s="8" t="s">
        <v>1350</v>
      </c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9" t="s">
        <v>121</v>
      </c>
      <c r="AJ208" s="236" t="s">
        <v>591</v>
      </c>
      <c r="AK208" s="237">
        <v>0</v>
      </c>
      <c r="AL208" s="238">
        <v>0</v>
      </c>
      <c r="AM208" s="233" t="s">
        <v>1109</v>
      </c>
      <c r="AN208" s="236"/>
      <c r="AO208" s="240" t="s">
        <v>1051</v>
      </c>
      <c r="AP208" s="223" t="str">
        <f>"( "&amp;AJ208&amp;" )"</f>
        <v>( 類推 )</v>
      </c>
      <c r="AQ208" t="str">
        <f>IF(AL208="準拠する試案№をご入力下さい",""," （準拠する試案連番："&amp;AL208&amp;"）")</f>
        <v> （準拠する試案連番：0）</v>
      </c>
      <c r="AR208">
        <f>IF(OR(AL208="準拠する連番があれば試案№を、なければ0をご入力下さい",AL208=0),""," （準拠する試案連番："&amp;AL208&amp;"）")</f>
      </c>
      <c r="AS208">
        <f>IF(OR(AK208="この欄は入力不要です",AK208="調査していれば件数、調査していなければ0をご入力下さい",AK208=0),0,AK208)</f>
        <v>0</v>
      </c>
      <c r="AX208">
        <f t="shared" si="47"/>
      </c>
      <c r="AY208" t="s">
        <v>291</v>
      </c>
      <c r="AZ208" s="242">
        <v>173872</v>
      </c>
    </row>
    <row r="209" spans="1:52" ht="13.5">
      <c r="A209" s="4" t="s">
        <v>1763</v>
      </c>
      <c r="B209" s="5" t="s">
        <v>1046</v>
      </c>
      <c r="C209" s="5" t="s">
        <v>1046</v>
      </c>
      <c r="D209" s="6" t="s">
        <v>119</v>
      </c>
      <c r="E209" s="5">
        <v>0</v>
      </c>
      <c r="F209" s="5">
        <v>0</v>
      </c>
      <c r="G209" s="5">
        <v>1</v>
      </c>
      <c r="H209" s="7" t="s">
        <v>120</v>
      </c>
      <c r="I209" s="8"/>
      <c r="J209" s="8"/>
      <c r="K209" s="8"/>
      <c r="L209" s="8"/>
      <c r="M209" s="8"/>
      <c r="N209" s="8"/>
      <c r="O209" s="8"/>
      <c r="P209" s="8" t="s">
        <v>1350</v>
      </c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9" t="s">
        <v>121</v>
      </c>
      <c r="AJ209" s="10" t="s">
        <v>591</v>
      </c>
      <c r="AK209" s="222">
        <v>0</v>
      </c>
      <c r="AL209" s="8">
        <v>0</v>
      </c>
      <c r="AM209" s="86" t="s">
        <v>991</v>
      </c>
      <c r="AN209" s="10"/>
      <c r="AO209" s="10" t="s">
        <v>1351</v>
      </c>
      <c r="AP209" s="223" t="str">
        <f t="shared" si="48"/>
        <v>( 類推 )</v>
      </c>
      <c r="AQ209" t="str">
        <f t="shared" si="49"/>
        <v> （準拠する試案連番：0）</v>
      </c>
      <c r="AR209">
        <f t="shared" si="50"/>
      </c>
      <c r="AS209">
        <f t="shared" si="51"/>
        <v>0</v>
      </c>
      <c r="AX209">
        <f t="shared" si="47"/>
      </c>
      <c r="AY209" t="s">
        <v>992</v>
      </c>
      <c r="AZ209" s="242">
        <v>173872</v>
      </c>
    </row>
    <row r="210" spans="1:51" ht="13.5">
      <c r="A210" s="4">
        <v>1375</v>
      </c>
      <c r="B210" s="5" t="s">
        <v>1046</v>
      </c>
      <c r="C210" s="5" t="s">
        <v>1046</v>
      </c>
      <c r="D210" s="6" t="s">
        <v>122</v>
      </c>
      <c r="E210" s="5">
        <v>0</v>
      </c>
      <c r="F210" s="5">
        <v>0</v>
      </c>
      <c r="G210" s="5">
        <v>1</v>
      </c>
      <c r="H210" s="7" t="s">
        <v>123</v>
      </c>
      <c r="I210" s="8"/>
      <c r="J210" s="8"/>
      <c r="K210" s="8"/>
      <c r="L210" s="8"/>
      <c r="M210" s="8"/>
      <c r="N210" s="8"/>
      <c r="O210" s="8"/>
      <c r="P210" s="8" t="s">
        <v>1350</v>
      </c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9" t="s">
        <v>124</v>
      </c>
      <c r="AJ210" s="236" t="s">
        <v>592</v>
      </c>
      <c r="AK210" s="237">
        <v>50</v>
      </c>
      <c r="AL210" s="238" t="s">
        <v>1599</v>
      </c>
      <c r="AM210" s="233" t="s">
        <v>1109</v>
      </c>
      <c r="AN210" s="236"/>
      <c r="AO210" s="240" t="s">
        <v>1051</v>
      </c>
      <c r="AP210" s="223" t="str">
        <f t="shared" si="48"/>
        <v>( 実態調査 )</v>
      </c>
      <c r="AQ210" t="str">
        <f t="shared" si="49"/>
        <v> （準拠する試案連番：この欄は入力不要です）</v>
      </c>
      <c r="AR210" t="str">
        <f t="shared" si="50"/>
        <v> （準拠する試案連番：この欄は入力不要です）</v>
      </c>
      <c r="AS210">
        <f t="shared" si="51"/>
        <v>50</v>
      </c>
      <c r="AX210">
        <f t="shared" si="47"/>
      </c>
      <c r="AY210" t="s">
        <v>291</v>
      </c>
    </row>
    <row r="211" spans="1:52" ht="13.5">
      <c r="A211" s="4" t="s">
        <v>1764</v>
      </c>
      <c r="B211" s="5" t="s">
        <v>1046</v>
      </c>
      <c r="C211" s="5" t="s">
        <v>1046</v>
      </c>
      <c r="D211" s="6" t="s">
        <v>125</v>
      </c>
      <c r="E211" s="5">
        <v>0</v>
      </c>
      <c r="F211" s="5">
        <v>0</v>
      </c>
      <c r="G211" s="5">
        <v>1</v>
      </c>
      <c r="H211" s="7" t="s">
        <v>126</v>
      </c>
      <c r="I211" s="8"/>
      <c r="J211" s="8"/>
      <c r="K211" s="8"/>
      <c r="L211" s="8"/>
      <c r="M211" s="8"/>
      <c r="N211" s="8"/>
      <c r="O211" s="8"/>
      <c r="P211" s="8" t="s">
        <v>1350</v>
      </c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9" t="s">
        <v>347</v>
      </c>
      <c r="AJ211" s="10" t="s">
        <v>591</v>
      </c>
      <c r="AK211" s="222">
        <v>0</v>
      </c>
      <c r="AL211" s="8">
        <v>0</v>
      </c>
      <c r="AM211" s="86" t="s">
        <v>1109</v>
      </c>
      <c r="AN211" s="10"/>
      <c r="AO211" s="12" t="s">
        <v>1051</v>
      </c>
      <c r="AP211" s="223" t="str">
        <f>"( "&amp;AJ211&amp;" )"</f>
        <v>( 類推 )</v>
      </c>
      <c r="AQ211" t="str">
        <f>IF(AL211="準拠する試案№をご入力下さい",""," （準拠する試案連番："&amp;AL211&amp;"）")</f>
        <v> （準拠する試案連番：0）</v>
      </c>
      <c r="AR211">
        <f>IF(OR(AL211="準拠する連番があれば試案№を、なければ0をご入力下さい",AL211=0),""," （準拠する試案連番："&amp;AL211&amp;"）")</f>
      </c>
      <c r="AS211">
        <f>IF(OR(AK211="この欄は入力不要です",AK211="調査していれば件数、調査していなければ0をご入力下さい",AK211=0),0,AK211)</f>
        <v>0</v>
      </c>
      <c r="AX211">
        <f t="shared" si="47"/>
      </c>
      <c r="AY211" t="s">
        <v>291</v>
      </c>
      <c r="AZ211" s="242">
        <v>111294</v>
      </c>
    </row>
    <row r="212" spans="1:52" ht="13.5">
      <c r="A212" s="4" t="s">
        <v>1765</v>
      </c>
      <c r="B212" s="5" t="s">
        <v>1046</v>
      </c>
      <c r="C212" s="5" t="s">
        <v>1046</v>
      </c>
      <c r="D212" s="6" t="s">
        <v>125</v>
      </c>
      <c r="E212" s="5">
        <v>0</v>
      </c>
      <c r="F212" s="5">
        <v>0</v>
      </c>
      <c r="G212" s="5">
        <v>1</v>
      </c>
      <c r="H212" s="7" t="s">
        <v>126</v>
      </c>
      <c r="I212" s="8"/>
      <c r="J212" s="8"/>
      <c r="K212" s="8"/>
      <c r="L212" s="8"/>
      <c r="M212" s="8"/>
      <c r="N212" s="8"/>
      <c r="O212" s="8"/>
      <c r="P212" s="8" t="s">
        <v>1350</v>
      </c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9" t="s">
        <v>347</v>
      </c>
      <c r="AJ212" s="236" t="s">
        <v>591</v>
      </c>
      <c r="AK212" s="237">
        <v>0</v>
      </c>
      <c r="AL212" s="238">
        <v>0</v>
      </c>
      <c r="AM212" s="233" t="s">
        <v>991</v>
      </c>
      <c r="AN212" s="236"/>
      <c r="AO212" s="236" t="s">
        <v>1351</v>
      </c>
      <c r="AP212" s="223" t="str">
        <f t="shared" si="48"/>
        <v>( 類推 )</v>
      </c>
      <c r="AQ212" t="str">
        <f t="shared" si="49"/>
        <v> （準拠する試案連番：0）</v>
      </c>
      <c r="AR212">
        <f t="shared" si="50"/>
      </c>
      <c r="AS212">
        <f t="shared" si="51"/>
        <v>0</v>
      </c>
      <c r="AX212">
        <f t="shared" si="47"/>
      </c>
      <c r="AY212" t="s">
        <v>992</v>
      </c>
      <c r="AZ212" s="242">
        <v>114154</v>
      </c>
    </row>
    <row r="213" spans="1:51" ht="13.5">
      <c r="A213" s="4">
        <v>1381</v>
      </c>
      <c r="B213" s="5" t="s">
        <v>1046</v>
      </c>
      <c r="C213" s="5" t="s">
        <v>1046</v>
      </c>
      <c r="D213" s="6" t="s">
        <v>69</v>
      </c>
      <c r="E213" s="5">
        <v>0</v>
      </c>
      <c r="F213" s="5">
        <v>0</v>
      </c>
      <c r="G213" s="5">
        <v>1</v>
      </c>
      <c r="H213" s="7" t="s">
        <v>370</v>
      </c>
      <c r="I213" s="8"/>
      <c r="J213" s="8"/>
      <c r="K213" s="8"/>
      <c r="L213" s="8"/>
      <c r="M213" s="8"/>
      <c r="N213" s="8"/>
      <c r="O213" s="8"/>
      <c r="P213" s="8" t="s">
        <v>1350</v>
      </c>
      <c r="Q213" s="8"/>
      <c r="R213" s="8"/>
      <c r="S213" s="8" t="s">
        <v>68</v>
      </c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9" t="s">
        <v>371</v>
      </c>
      <c r="AJ213" s="236" t="s">
        <v>591</v>
      </c>
      <c r="AK213" s="237">
        <v>0</v>
      </c>
      <c r="AL213" s="238">
        <v>0</v>
      </c>
      <c r="AM213" s="233" t="s">
        <v>1109</v>
      </c>
      <c r="AN213" s="236"/>
      <c r="AO213" s="236" t="s">
        <v>1051</v>
      </c>
      <c r="AP213" s="223" t="str">
        <f t="shared" si="48"/>
        <v>( 類推 )</v>
      </c>
      <c r="AQ213" t="str">
        <f t="shared" si="49"/>
        <v> （準拠する試案連番：0）</v>
      </c>
      <c r="AR213">
        <f t="shared" si="50"/>
      </c>
      <c r="AS213">
        <f t="shared" si="51"/>
        <v>0</v>
      </c>
      <c r="AX213">
        <f t="shared" si="47"/>
      </c>
      <c r="AY213" t="s">
        <v>291</v>
      </c>
    </row>
    <row r="214" spans="1:52" ht="13.5">
      <c r="A214" s="4" t="s">
        <v>1766</v>
      </c>
      <c r="B214" s="5" t="s">
        <v>1046</v>
      </c>
      <c r="C214" s="5" t="s">
        <v>1046</v>
      </c>
      <c r="D214" s="6" t="s">
        <v>372</v>
      </c>
      <c r="E214" s="5">
        <v>0</v>
      </c>
      <c r="F214" s="5">
        <v>0</v>
      </c>
      <c r="G214" s="5">
        <v>1</v>
      </c>
      <c r="H214" s="7" t="s">
        <v>373</v>
      </c>
      <c r="I214" s="8"/>
      <c r="J214" s="8"/>
      <c r="K214" s="8"/>
      <c r="L214" s="8"/>
      <c r="M214" s="8"/>
      <c r="N214" s="8"/>
      <c r="O214" s="8"/>
      <c r="P214" s="8" t="s">
        <v>374</v>
      </c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9" t="s">
        <v>375</v>
      </c>
      <c r="AJ214" s="236" t="s">
        <v>592</v>
      </c>
      <c r="AK214" s="237">
        <v>50</v>
      </c>
      <c r="AL214" s="238" t="s">
        <v>1599</v>
      </c>
      <c r="AM214" s="233" t="s">
        <v>1109</v>
      </c>
      <c r="AN214" s="236"/>
      <c r="AO214" s="236" t="s">
        <v>1051</v>
      </c>
      <c r="AP214" s="223" t="str">
        <f>"( "&amp;AJ214&amp;" )"</f>
        <v>( 実態調査 )</v>
      </c>
      <c r="AQ214" t="str">
        <f>IF(AL214="準拠する試案№をご入力下さい",""," （準拠する試案連番："&amp;AL214&amp;"）")</f>
        <v> （準拠する試案連番：この欄は入力不要です）</v>
      </c>
      <c r="AR214" t="str">
        <f>IF(OR(AL214="準拠する連番があれば試案№を、なければ0をご入力下さい",AL214=0),""," （準拠する試案連番："&amp;AL214&amp;"）")</f>
        <v> （準拠する試案連番：この欄は入力不要です）</v>
      </c>
      <c r="AS214">
        <f>IF(OR(AK214="この欄は入力不要です",AK214="調査していれば件数、調査していなければ0をご入力下さい",AK214=0),0,AK214)</f>
        <v>50</v>
      </c>
      <c r="AX214">
        <f t="shared" si="47"/>
      </c>
      <c r="AY214" t="s">
        <v>291</v>
      </c>
      <c r="AZ214" s="242">
        <v>20803</v>
      </c>
    </row>
    <row r="215" spans="1:52" ht="13.5">
      <c r="A215" s="4" t="s">
        <v>1767</v>
      </c>
      <c r="B215" s="5" t="s">
        <v>1046</v>
      </c>
      <c r="C215" s="5" t="s">
        <v>1046</v>
      </c>
      <c r="D215" s="6" t="s">
        <v>372</v>
      </c>
      <c r="E215" s="5">
        <v>0</v>
      </c>
      <c r="F215" s="5">
        <v>0</v>
      </c>
      <c r="G215" s="5">
        <v>1</v>
      </c>
      <c r="H215" s="7" t="s">
        <v>373</v>
      </c>
      <c r="I215" s="8"/>
      <c r="J215" s="8"/>
      <c r="K215" s="8"/>
      <c r="L215" s="8"/>
      <c r="M215" s="8"/>
      <c r="N215" s="8"/>
      <c r="O215" s="8"/>
      <c r="P215" s="8" t="s">
        <v>374</v>
      </c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9" t="s">
        <v>375</v>
      </c>
      <c r="AJ215" s="10" t="s">
        <v>592</v>
      </c>
      <c r="AK215" s="222">
        <v>50</v>
      </c>
      <c r="AL215" s="8" t="s">
        <v>1599</v>
      </c>
      <c r="AM215" s="86" t="s">
        <v>991</v>
      </c>
      <c r="AN215" s="10"/>
      <c r="AO215" s="10" t="s">
        <v>1351</v>
      </c>
      <c r="AP215" s="223" t="str">
        <f t="shared" si="48"/>
        <v>( 実態調査 )</v>
      </c>
      <c r="AQ215" t="str">
        <f t="shared" si="49"/>
        <v> （準拠する試案連番：この欄は入力不要です）</v>
      </c>
      <c r="AR215" t="str">
        <f t="shared" si="50"/>
        <v> （準拠する試案連番：この欄は入力不要です）</v>
      </c>
      <c r="AS215">
        <f t="shared" si="51"/>
        <v>50</v>
      </c>
      <c r="AX215">
        <f t="shared" si="47"/>
      </c>
      <c r="AY215" t="s">
        <v>992</v>
      </c>
      <c r="AZ215" s="242">
        <v>20803</v>
      </c>
    </row>
    <row r="216" spans="1:51" ht="13.5">
      <c r="A216" s="4">
        <v>1388</v>
      </c>
      <c r="B216" s="5" t="s">
        <v>1046</v>
      </c>
      <c r="C216" s="5" t="s">
        <v>1046</v>
      </c>
      <c r="D216" s="6" t="s">
        <v>376</v>
      </c>
      <c r="E216" s="5">
        <v>0</v>
      </c>
      <c r="F216" s="5">
        <v>0</v>
      </c>
      <c r="G216" s="5">
        <v>1</v>
      </c>
      <c r="H216" s="7" t="s">
        <v>377</v>
      </c>
      <c r="I216" s="8"/>
      <c r="J216" s="8"/>
      <c r="K216" s="8"/>
      <c r="L216" s="8"/>
      <c r="M216" s="8"/>
      <c r="N216" s="8"/>
      <c r="O216" s="8"/>
      <c r="P216" s="8" t="s">
        <v>374</v>
      </c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9" t="s">
        <v>378</v>
      </c>
      <c r="AJ216" s="236" t="s">
        <v>591</v>
      </c>
      <c r="AK216" s="237">
        <v>0</v>
      </c>
      <c r="AL216" s="238">
        <v>0</v>
      </c>
      <c r="AM216" s="233" t="s">
        <v>1109</v>
      </c>
      <c r="AN216" s="236"/>
      <c r="AO216" s="236" t="s">
        <v>1051</v>
      </c>
      <c r="AP216" s="223" t="str">
        <f t="shared" si="48"/>
        <v>( 類推 )</v>
      </c>
      <c r="AQ216" t="str">
        <f t="shared" si="49"/>
        <v> （準拠する試案連番：0）</v>
      </c>
      <c r="AR216">
        <f t="shared" si="50"/>
      </c>
      <c r="AS216">
        <f t="shared" si="51"/>
        <v>0</v>
      </c>
      <c r="AX216">
        <f t="shared" si="47"/>
      </c>
      <c r="AY216" t="s">
        <v>291</v>
      </c>
    </row>
    <row r="217" spans="1:51" ht="13.5">
      <c r="A217" s="4">
        <v>1393</v>
      </c>
      <c r="B217" s="5" t="s">
        <v>1046</v>
      </c>
      <c r="C217" s="5" t="s">
        <v>1046</v>
      </c>
      <c r="D217" s="6" t="s">
        <v>379</v>
      </c>
      <c r="E217" s="5">
        <v>0</v>
      </c>
      <c r="F217" s="5">
        <v>0</v>
      </c>
      <c r="G217" s="5">
        <v>1</v>
      </c>
      <c r="H217" s="7" t="s">
        <v>380</v>
      </c>
      <c r="I217" s="8"/>
      <c r="J217" s="8"/>
      <c r="K217" s="8"/>
      <c r="L217" s="8"/>
      <c r="M217" s="8"/>
      <c r="N217" s="8"/>
      <c r="O217" s="8"/>
      <c r="P217" s="8" t="s">
        <v>374</v>
      </c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9" t="s">
        <v>381</v>
      </c>
      <c r="AJ217" s="236" t="s">
        <v>591</v>
      </c>
      <c r="AK217" s="237">
        <v>0</v>
      </c>
      <c r="AL217" s="238">
        <v>0</v>
      </c>
      <c r="AM217" s="233" t="s">
        <v>1109</v>
      </c>
      <c r="AN217" s="236"/>
      <c r="AO217" s="236" t="s">
        <v>1051</v>
      </c>
      <c r="AP217" s="223" t="str">
        <f t="shared" si="48"/>
        <v>( 類推 )</v>
      </c>
      <c r="AQ217" t="str">
        <f t="shared" si="49"/>
        <v> （準拠する試案連番：0）</v>
      </c>
      <c r="AR217">
        <f t="shared" si="50"/>
      </c>
      <c r="AS217">
        <f t="shared" si="51"/>
        <v>0</v>
      </c>
      <c r="AX217">
        <f t="shared" si="47"/>
      </c>
      <c r="AY217" t="s">
        <v>291</v>
      </c>
    </row>
    <row r="218" spans="1:52" ht="13.5">
      <c r="A218" s="4" t="s">
        <v>1768</v>
      </c>
      <c r="B218" s="5" t="s">
        <v>1046</v>
      </c>
      <c r="C218" s="5" t="s">
        <v>1046</v>
      </c>
      <c r="D218" s="6" t="s">
        <v>127</v>
      </c>
      <c r="E218" s="5">
        <v>0</v>
      </c>
      <c r="F218" s="5">
        <v>0</v>
      </c>
      <c r="G218" s="5">
        <v>1</v>
      </c>
      <c r="H218" s="7" t="s">
        <v>128</v>
      </c>
      <c r="I218" s="8"/>
      <c r="J218" s="8"/>
      <c r="K218" s="8"/>
      <c r="L218" s="8"/>
      <c r="M218" s="8"/>
      <c r="N218" s="8"/>
      <c r="O218" s="8"/>
      <c r="P218" s="8" t="s">
        <v>374</v>
      </c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9" t="s">
        <v>129</v>
      </c>
      <c r="AJ218" s="10" t="s">
        <v>592</v>
      </c>
      <c r="AK218" s="222">
        <v>50</v>
      </c>
      <c r="AL218" s="8" t="s">
        <v>1599</v>
      </c>
      <c r="AM218" s="86" t="s">
        <v>1109</v>
      </c>
      <c r="AN218" s="10"/>
      <c r="AO218" s="10" t="s">
        <v>1051</v>
      </c>
      <c r="AP218" s="223" t="str">
        <f>"( "&amp;AJ218&amp;" )"</f>
        <v>( 実態調査 )</v>
      </c>
      <c r="AQ218" t="str">
        <f>IF(AL218="準拠する試案№をご入力下さい",""," （準拠する試案連番："&amp;AL218&amp;"）")</f>
        <v> （準拠する試案連番：この欄は入力不要です）</v>
      </c>
      <c r="AR218" t="str">
        <f>IF(OR(AL218="準拠する連番があれば試案№を、なければ0をご入力下さい",AL218=0),""," （準拠する試案連番："&amp;AL218&amp;"）")</f>
        <v> （準拠する試案連番：この欄は入力不要です）</v>
      </c>
      <c r="AS218">
        <f>IF(OR(AK218="この欄は入力不要です",AK218="調査していれば件数、調査していなければ0をご入力下さい",AK218=0),0,AK218)</f>
        <v>50</v>
      </c>
      <c r="AX218">
        <f t="shared" si="47"/>
      </c>
      <c r="AY218" t="s">
        <v>291</v>
      </c>
      <c r="AZ218" s="242">
        <v>111485</v>
      </c>
    </row>
    <row r="219" spans="1:52" ht="13.5">
      <c r="A219" s="4" t="s">
        <v>1769</v>
      </c>
      <c r="B219" s="5" t="s">
        <v>1046</v>
      </c>
      <c r="C219" s="5" t="s">
        <v>1046</v>
      </c>
      <c r="D219" s="6" t="s">
        <v>127</v>
      </c>
      <c r="E219" s="5">
        <v>0</v>
      </c>
      <c r="F219" s="5">
        <v>0</v>
      </c>
      <c r="G219" s="5">
        <v>1</v>
      </c>
      <c r="H219" s="7" t="s">
        <v>128</v>
      </c>
      <c r="I219" s="8"/>
      <c r="J219" s="8"/>
      <c r="K219" s="8"/>
      <c r="L219" s="8"/>
      <c r="M219" s="8"/>
      <c r="N219" s="8"/>
      <c r="O219" s="8"/>
      <c r="P219" s="8" t="s">
        <v>374</v>
      </c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9" t="s">
        <v>129</v>
      </c>
      <c r="AJ219" s="236" t="s">
        <v>592</v>
      </c>
      <c r="AK219" s="237">
        <v>50</v>
      </c>
      <c r="AL219" s="238" t="s">
        <v>1599</v>
      </c>
      <c r="AM219" s="233" t="s">
        <v>991</v>
      </c>
      <c r="AN219" s="236"/>
      <c r="AO219" s="236" t="s">
        <v>1351</v>
      </c>
      <c r="AP219" s="223" t="str">
        <f t="shared" si="48"/>
        <v>( 実態調査 )</v>
      </c>
      <c r="AQ219" t="str">
        <f t="shared" si="49"/>
        <v> （準拠する試案連番：この欄は入力不要です）</v>
      </c>
      <c r="AR219" t="str">
        <f t="shared" si="50"/>
        <v> （準拠する試案連番：この欄は入力不要です）</v>
      </c>
      <c r="AS219">
        <f t="shared" si="51"/>
        <v>50</v>
      </c>
      <c r="AX219">
        <f t="shared" si="47"/>
      </c>
      <c r="AY219" t="s">
        <v>992</v>
      </c>
      <c r="AZ219" s="242">
        <v>128625</v>
      </c>
    </row>
    <row r="220" spans="1:51" ht="13.5">
      <c r="A220" s="4">
        <v>1401</v>
      </c>
      <c r="B220" s="5" t="s">
        <v>1046</v>
      </c>
      <c r="C220" s="5" t="s">
        <v>1046</v>
      </c>
      <c r="D220" s="6" t="s">
        <v>130</v>
      </c>
      <c r="E220" s="5">
        <v>0</v>
      </c>
      <c r="F220" s="5">
        <v>0</v>
      </c>
      <c r="G220" s="5">
        <v>1</v>
      </c>
      <c r="H220" s="7" t="s">
        <v>131</v>
      </c>
      <c r="I220" s="8"/>
      <c r="J220" s="8"/>
      <c r="K220" s="8"/>
      <c r="L220" s="8"/>
      <c r="M220" s="8"/>
      <c r="N220" s="8"/>
      <c r="O220" s="8"/>
      <c r="P220" s="8" t="s">
        <v>374</v>
      </c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9" t="s">
        <v>132</v>
      </c>
      <c r="AJ220" s="236" t="s">
        <v>591</v>
      </c>
      <c r="AK220" s="237">
        <v>0</v>
      </c>
      <c r="AL220" s="238">
        <v>0</v>
      </c>
      <c r="AM220" s="233" t="s">
        <v>1109</v>
      </c>
      <c r="AN220" s="236"/>
      <c r="AO220" s="236" t="s">
        <v>1051</v>
      </c>
      <c r="AP220" s="223" t="str">
        <f t="shared" si="48"/>
        <v>( 類推 )</v>
      </c>
      <c r="AQ220" t="str">
        <f t="shared" si="49"/>
        <v> （準拠する試案連番：0）</v>
      </c>
      <c r="AR220">
        <f t="shared" si="50"/>
      </c>
      <c r="AS220">
        <f t="shared" si="51"/>
        <v>0</v>
      </c>
      <c r="AX220">
        <f t="shared" si="47"/>
      </c>
      <c r="AY220" t="s">
        <v>291</v>
      </c>
    </row>
    <row r="221" spans="1:51" ht="13.5">
      <c r="A221" s="4">
        <v>1406</v>
      </c>
      <c r="B221" s="5" t="s">
        <v>1046</v>
      </c>
      <c r="C221" s="5" t="s">
        <v>1046</v>
      </c>
      <c r="D221" s="6" t="s">
        <v>133</v>
      </c>
      <c r="E221" s="5">
        <v>0</v>
      </c>
      <c r="F221" s="5">
        <v>0</v>
      </c>
      <c r="G221" s="5">
        <v>1</v>
      </c>
      <c r="H221" s="7" t="s">
        <v>134</v>
      </c>
      <c r="I221" s="8"/>
      <c r="J221" s="8"/>
      <c r="K221" s="8"/>
      <c r="L221" s="8"/>
      <c r="M221" s="8"/>
      <c r="N221" s="8"/>
      <c r="O221" s="8"/>
      <c r="P221" s="8" t="s">
        <v>374</v>
      </c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9" t="s">
        <v>135</v>
      </c>
      <c r="AJ221" s="236" t="s">
        <v>591</v>
      </c>
      <c r="AK221" s="237">
        <v>0</v>
      </c>
      <c r="AL221" s="238">
        <v>0</v>
      </c>
      <c r="AM221" s="233" t="s">
        <v>1109</v>
      </c>
      <c r="AN221" s="236"/>
      <c r="AO221" s="236" t="s">
        <v>1051</v>
      </c>
      <c r="AP221" s="223" t="str">
        <f t="shared" si="48"/>
        <v>( 類推 )</v>
      </c>
      <c r="AQ221" t="str">
        <f t="shared" si="49"/>
        <v> （準拠する試案連番：0）</v>
      </c>
      <c r="AR221">
        <f t="shared" si="50"/>
      </c>
      <c r="AS221">
        <f t="shared" si="51"/>
        <v>0</v>
      </c>
      <c r="AX221">
        <f t="shared" si="47"/>
      </c>
      <c r="AY221" t="s">
        <v>291</v>
      </c>
    </row>
    <row r="222" spans="1:51" ht="13.5">
      <c r="A222" s="4">
        <v>1410</v>
      </c>
      <c r="B222" s="5" t="s">
        <v>1046</v>
      </c>
      <c r="C222" s="5" t="s">
        <v>1046</v>
      </c>
      <c r="D222" s="6" t="s">
        <v>136</v>
      </c>
      <c r="E222" s="5">
        <v>0</v>
      </c>
      <c r="F222" s="5">
        <v>0</v>
      </c>
      <c r="G222" s="5">
        <v>1</v>
      </c>
      <c r="H222" s="7" t="s">
        <v>137</v>
      </c>
      <c r="I222" s="8"/>
      <c r="J222" s="8"/>
      <c r="K222" s="8"/>
      <c r="L222" s="8"/>
      <c r="M222" s="8"/>
      <c r="N222" s="8"/>
      <c r="O222" s="8"/>
      <c r="P222" s="8" t="s">
        <v>138</v>
      </c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9" t="s">
        <v>139</v>
      </c>
      <c r="AJ222" s="236" t="s">
        <v>591</v>
      </c>
      <c r="AK222" s="237">
        <v>0</v>
      </c>
      <c r="AL222" s="238">
        <v>0</v>
      </c>
      <c r="AM222" s="233" t="s">
        <v>1109</v>
      </c>
      <c r="AN222" s="236"/>
      <c r="AO222" s="236" t="s">
        <v>1051</v>
      </c>
      <c r="AP222" s="223" t="str">
        <f aca="true" t="shared" si="52" ref="AP222:AP250">"( "&amp;AJ222&amp;" )"</f>
        <v>( 類推 )</v>
      </c>
      <c r="AQ222" t="str">
        <f aca="true" t="shared" si="53" ref="AQ222:AQ250">IF(AL222="準拠する試案№をご入力下さい",""," （準拠する試案連番："&amp;AL222&amp;"）")</f>
        <v> （準拠する試案連番：0）</v>
      </c>
      <c r="AR222">
        <f aca="true" t="shared" si="54" ref="AR222:AR250">IF(OR(AL222="準拠する連番があれば試案№を、なければ0をご入力下さい",AL222=0),""," （準拠する試案連番："&amp;AL222&amp;"）")</f>
      </c>
      <c r="AS222">
        <f aca="true" t="shared" si="55" ref="AS222:AS250">IF(OR(AK222="この欄は入力不要です",AK222="調査していれば件数、調査していなければ0をご入力下さい",AK222=0),0,AK222)</f>
        <v>0</v>
      </c>
      <c r="AX222">
        <f t="shared" si="47"/>
      </c>
      <c r="AY222" t="s">
        <v>291</v>
      </c>
    </row>
    <row r="223" spans="1:51" ht="13.5">
      <c r="A223" s="4">
        <v>1414</v>
      </c>
      <c r="B223" s="5" t="s">
        <v>1046</v>
      </c>
      <c r="C223" s="5" t="s">
        <v>1046</v>
      </c>
      <c r="D223" s="6" t="s">
        <v>1167</v>
      </c>
      <c r="E223" s="5">
        <v>0</v>
      </c>
      <c r="F223" s="5">
        <v>0</v>
      </c>
      <c r="G223" s="5">
        <v>1</v>
      </c>
      <c r="H223" s="7" t="s">
        <v>1168</v>
      </c>
      <c r="I223" s="8"/>
      <c r="J223" s="8"/>
      <c r="K223" s="8"/>
      <c r="L223" s="8"/>
      <c r="M223" s="8"/>
      <c r="N223" s="8"/>
      <c r="O223" s="8"/>
      <c r="P223" s="8" t="s">
        <v>138</v>
      </c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9" t="s">
        <v>1169</v>
      </c>
      <c r="AJ223" s="236" t="s">
        <v>591</v>
      </c>
      <c r="AK223" s="237">
        <v>0</v>
      </c>
      <c r="AL223" s="238">
        <v>0</v>
      </c>
      <c r="AM223" s="233" t="s">
        <v>1109</v>
      </c>
      <c r="AN223" s="236"/>
      <c r="AO223" s="236" t="s">
        <v>1051</v>
      </c>
      <c r="AP223" s="223" t="str">
        <f t="shared" si="52"/>
        <v>( 類推 )</v>
      </c>
      <c r="AQ223" t="str">
        <f t="shared" si="53"/>
        <v> （準拠する試案連番：0）</v>
      </c>
      <c r="AR223">
        <f t="shared" si="54"/>
      </c>
      <c r="AS223">
        <f t="shared" si="55"/>
        <v>0</v>
      </c>
      <c r="AX223">
        <f t="shared" si="47"/>
      </c>
      <c r="AY223" t="s">
        <v>291</v>
      </c>
    </row>
    <row r="224" spans="1:51" ht="13.5">
      <c r="A224" s="4">
        <v>1419</v>
      </c>
      <c r="B224" s="5" t="s">
        <v>1046</v>
      </c>
      <c r="C224" s="5" t="s">
        <v>1046</v>
      </c>
      <c r="D224" s="6" t="s">
        <v>1602</v>
      </c>
      <c r="E224" s="5">
        <v>0</v>
      </c>
      <c r="F224" s="5">
        <v>0</v>
      </c>
      <c r="G224" s="5">
        <v>1</v>
      </c>
      <c r="H224" s="7" t="s">
        <v>1603</v>
      </c>
      <c r="I224" s="8"/>
      <c r="J224" s="8"/>
      <c r="K224" s="8"/>
      <c r="L224" s="8"/>
      <c r="M224" s="8"/>
      <c r="N224" s="8"/>
      <c r="O224" s="8"/>
      <c r="P224" s="8" t="s">
        <v>138</v>
      </c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9" t="s">
        <v>1604</v>
      </c>
      <c r="AJ224" s="236" t="s">
        <v>591</v>
      </c>
      <c r="AK224" s="237">
        <v>0</v>
      </c>
      <c r="AL224" s="238">
        <v>0</v>
      </c>
      <c r="AM224" s="233" t="s">
        <v>1109</v>
      </c>
      <c r="AN224" s="236"/>
      <c r="AO224" s="236" t="s">
        <v>1051</v>
      </c>
      <c r="AP224" s="223" t="str">
        <f t="shared" si="52"/>
        <v>( 類推 )</v>
      </c>
      <c r="AQ224" t="str">
        <f t="shared" si="53"/>
        <v> （準拠する試案連番：0）</v>
      </c>
      <c r="AR224">
        <f t="shared" si="54"/>
      </c>
      <c r="AS224">
        <f t="shared" si="55"/>
        <v>0</v>
      </c>
      <c r="AX224">
        <f t="shared" si="47"/>
      </c>
      <c r="AY224" t="s">
        <v>291</v>
      </c>
    </row>
    <row r="225" spans="1:51" ht="13.5">
      <c r="A225" s="4">
        <v>1423</v>
      </c>
      <c r="B225" s="5" t="s">
        <v>1797</v>
      </c>
      <c r="C225" s="5" t="s">
        <v>1046</v>
      </c>
      <c r="D225" s="6" t="s">
        <v>1605</v>
      </c>
      <c r="E225" s="5">
        <v>0</v>
      </c>
      <c r="F225" s="5">
        <v>0</v>
      </c>
      <c r="G225" s="5">
        <v>2</v>
      </c>
      <c r="H225" s="7" t="s">
        <v>1606</v>
      </c>
      <c r="I225" s="8" t="s">
        <v>1607</v>
      </c>
      <c r="J225" s="8" t="s">
        <v>1353</v>
      </c>
      <c r="K225" s="8" t="s">
        <v>996</v>
      </c>
      <c r="L225" s="8" t="s">
        <v>1355</v>
      </c>
      <c r="M225" s="8"/>
      <c r="N225" s="8"/>
      <c r="O225" s="8"/>
      <c r="P225" s="8" t="s">
        <v>40</v>
      </c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9"/>
      <c r="AJ225" s="10" t="s">
        <v>591</v>
      </c>
      <c r="AK225" s="222">
        <v>0</v>
      </c>
      <c r="AL225" s="8">
        <v>0</v>
      </c>
      <c r="AM225" s="86" t="s">
        <v>1109</v>
      </c>
      <c r="AN225" s="10"/>
      <c r="AO225" s="12" t="s">
        <v>1051</v>
      </c>
      <c r="AP225" s="223" t="str">
        <f>"( "&amp;AJ225&amp;" )"</f>
        <v>( 類推 )</v>
      </c>
      <c r="AQ225" t="str">
        <f>IF(AL225="準拠する試案№をご入力下さい",""," （準拠する試案連番："&amp;AL225&amp;"）")</f>
        <v> （準拠する試案連番：0）</v>
      </c>
      <c r="AR225">
        <f>IF(OR(AL225="準拠する連番があれば試案№を、なければ0をご入力下さい",AL225=0),""," （準拠する試案連番："&amp;AL225&amp;"）")</f>
      </c>
      <c r="AS225">
        <f>IF(OR(AK225="この欄は入力不要です",AK225="調査していれば件数、調査していなければ0をご入力下さい",AK225=0),0,AK225)</f>
        <v>0</v>
      </c>
      <c r="AX225">
        <f t="shared" si="47"/>
        <v>1</v>
      </c>
      <c r="AY225" t="s">
        <v>291</v>
      </c>
    </row>
    <row r="226" spans="1:51" ht="13.5">
      <c r="A226" s="4">
        <v>1423</v>
      </c>
      <c r="B226" s="5" t="s">
        <v>1797</v>
      </c>
      <c r="C226" s="5" t="s">
        <v>1046</v>
      </c>
      <c r="D226" s="6" t="s">
        <v>1605</v>
      </c>
      <c r="E226" s="5">
        <v>0</v>
      </c>
      <c r="F226" s="5">
        <v>0</v>
      </c>
      <c r="G226" s="5">
        <v>2</v>
      </c>
      <c r="H226" s="7" t="s">
        <v>1606</v>
      </c>
      <c r="I226" s="8" t="s">
        <v>1607</v>
      </c>
      <c r="J226" s="8" t="s">
        <v>1353</v>
      </c>
      <c r="K226" s="8" t="s">
        <v>996</v>
      </c>
      <c r="L226" s="8" t="s">
        <v>1355</v>
      </c>
      <c r="M226" s="8"/>
      <c r="N226" s="8"/>
      <c r="O226" s="8"/>
      <c r="P226" s="8" t="s">
        <v>40</v>
      </c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9"/>
      <c r="AJ226" s="236" t="s">
        <v>508</v>
      </c>
      <c r="AK226" s="237">
        <v>50</v>
      </c>
      <c r="AL226" s="238" t="s">
        <v>1599</v>
      </c>
      <c r="AM226" s="233" t="s">
        <v>991</v>
      </c>
      <c r="AN226" s="236"/>
      <c r="AO226" s="236" t="s">
        <v>1351</v>
      </c>
      <c r="AP226" s="223" t="str">
        <f t="shared" si="52"/>
        <v>( 実態調査 )</v>
      </c>
      <c r="AQ226" t="str">
        <f t="shared" si="53"/>
        <v> （準拠する試案連番：この欄は入力不要です）</v>
      </c>
      <c r="AR226" t="str">
        <f t="shared" si="54"/>
        <v> （準拠する試案連番：この欄は入力不要です）</v>
      </c>
      <c r="AS226">
        <f t="shared" si="55"/>
        <v>50</v>
      </c>
      <c r="AX226">
        <f t="shared" si="47"/>
        <v>1</v>
      </c>
      <c r="AY226" t="s">
        <v>992</v>
      </c>
    </row>
    <row r="227" spans="1:52" ht="13.5">
      <c r="A227" s="4" t="s">
        <v>1686</v>
      </c>
      <c r="B227" s="5" t="s">
        <v>1046</v>
      </c>
      <c r="C227" s="5" t="s">
        <v>1046</v>
      </c>
      <c r="D227" s="6" t="s">
        <v>981</v>
      </c>
      <c r="E227" s="5">
        <v>0</v>
      </c>
      <c r="F227" s="5">
        <v>0</v>
      </c>
      <c r="G227" s="5">
        <v>1</v>
      </c>
      <c r="H227" s="7" t="s">
        <v>982</v>
      </c>
      <c r="I227" s="8" t="s">
        <v>983</v>
      </c>
      <c r="J227" s="8" t="s">
        <v>1353</v>
      </c>
      <c r="K227" s="8" t="s">
        <v>984</v>
      </c>
      <c r="L227" s="8" t="s">
        <v>985</v>
      </c>
      <c r="M227" s="8"/>
      <c r="N227" s="8"/>
      <c r="O227" s="8"/>
      <c r="P227" s="8" t="s">
        <v>1043</v>
      </c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9" t="s">
        <v>986</v>
      </c>
      <c r="AJ227" s="10" t="s">
        <v>591</v>
      </c>
      <c r="AK227" s="222">
        <v>0</v>
      </c>
      <c r="AL227" s="8">
        <v>0</v>
      </c>
      <c r="AM227" s="86" t="s">
        <v>1109</v>
      </c>
      <c r="AN227" s="10"/>
      <c r="AO227" s="10" t="s">
        <v>1051</v>
      </c>
      <c r="AP227" s="223" t="str">
        <f>"( "&amp;AJ227&amp;" )"</f>
        <v>( 類推 )</v>
      </c>
      <c r="AQ227" t="str">
        <f>IF(AL227="準拠する試案№をご入力下さい",""," （準拠する試案連番："&amp;AL227&amp;"）")</f>
        <v> （準拠する試案連番：0）</v>
      </c>
      <c r="AR227">
        <f>IF(OR(AL227="準拠する連番があれば試案№を、なければ0をご入力下さい",AL227=0),""," （準拠する試案連番："&amp;AL227&amp;"）")</f>
      </c>
      <c r="AS227">
        <f>IF(OR(AK227="この欄は入力不要です",AK227="調査していれば件数、調査していなければ0をご入力下さい",AK227=0),0,AK227)</f>
        <v>0</v>
      </c>
      <c r="AX227">
        <f t="shared" si="47"/>
      </c>
      <c r="AY227" t="s">
        <v>291</v>
      </c>
      <c r="AZ227" s="242">
        <v>134125</v>
      </c>
    </row>
    <row r="228" spans="1:52" ht="13.5">
      <c r="A228" s="4" t="s">
        <v>1687</v>
      </c>
      <c r="B228" s="5" t="s">
        <v>1046</v>
      </c>
      <c r="C228" s="5" t="s">
        <v>1046</v>
      </c>
      <c r="D228" s="6" t="s">
        <v>981</v>
      </c>
      <c r="E228" s="5">
        <v>0</v>
      </c>
      <c r="F228" s="5">
        <v>0</v>
      </c>
      <c r="G228" s="5">
        <v>1</v>
      </c>
      <c r="H228" s="7" t="s">
        <v>982</v>
      </c>
      <c r="I228" s="8" t="s">
        <v>983</v>
      </c>
      <c r="J228" s="8" t="s">
        <v>1353</v>
      </c>
      <c r="K228" s="8" t="s">
        <v>984</v>
      </c>
      <c r="L228" s="8" t="s">
        <v>985</v>
      </c>
      <c r="M228" s="8"/>
      <c r="N228" s="8"/>
      <c r="O228" s="8"/>
      <c r="P228" s="8" t="s">
        <v>1043</v>
      </c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9" t="s">
        <v>986</v>
      </c>
      <c r="AJ228" s="236" t="s">
        <v>591</v>
      </c>
      <c r="AK228" s="237">
        <v>0</v>
      </c>
      <c r="AL228" s="238">
        <v>0</v>
      </c>
      <c r="AM228" s="233" t="s">
        <v>991</v>
      </c>
      <c r="AN228" s="236"/>
      <c r="AO228" s="236" t="s">
        <v>1351</v>
      </c>
      <c r="AP228" s="223" t="str">
        <f t="shared" si="52"/>
        <v>( 類推 )</v>
      </c>
      <c r="AQ228" t="str">
        <f t="shared" si="53"/>
        <v> （準拠する試案連番：0）</v>
      </c>
      <c r="AR228">
        <f t="shared" si="54"/>
      </c>
      <c r="AS228">
        <f t="shared" si="55"/>
        <v>0</v>
      </c>
      <c r="AX228">
        <f t="shared" si="47"/>
      </c>
      <c r="AY228" t="s">
        <v>992</v>
      </c>
      <c r="AZ228" s="242">
        <v>154125</v>
      </c>
    </row>
    <row r="229" spans="1:51" ht="13.5">
      <c r="A229" s="4">
        <v>1435</v>
      </c>
      <c r="B229" s="5" t="s">
        <v>1046</v>
      </c>
      <c r="C229" s="5" t="s">
        <v>1046</v>
      </c>
      <c r="D229" s="6" t="s">
        <v>987</v>
      </c>
      <c r="E229" s="5">
        <v>0</v>
      </c>
      <c r="F229" s="5">
        <v>0</v>
      </c>
      <c r="G229" s="5">
        <v>1</v>
      </c>
      <c r="H229" s="7" t="s">
        <v>988</v>
      </c>
      <c r="I229" s="8"/>
      <c r="J229" s="8"/>
      <c r="K229" s="8"/>
      <c r="L229" s="8"/>
      <c r="M229" s="8"/>
      <c r="N229" s="8"/>
      <c r="O229" s="8"/>
      <c r="P229" s="8" t="s">
        <v>1043</v>
      </c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9" t="s">
        <v>989</v>
      </c>
      <c r="AJ229" s="236" t="s">
        <v>591</v>
      </c>
      <c r="AK229" s="237">
        <v>0</v>
      </c>
      <c r="AL229" s="238">
        <v>0</v>
      </c>
      <c r="AM229" s="233" t="s">
        <v>1109</v>
      </c>
      <c r="AN229" s="236"/>
      <c r="AO229" s="236" t="s">
        <v>1051</v>
      </c>
      <c r="AP229" s="223" t="str">
        <f t="shared" si="52"/>
        <v>( 類推 )</v>
      </c>
      <c r="AQ229" t="str">
        <f t="shared" si="53"/>
        <v> （準拠する試案連番：0）</v>
      </c>
      <c r="AR229">
        <f t="shared" si="54"/>
      </c>
      <c r="AS229">
        <f t="shared" si="55"/>
        <v>0</v>
      </c>
      <c r="AX229">
        <f t="shared" si="47"/>
      </c>
      <c r="AY229" t="s">
        <v>291</v>
      </c>
    </row>
    <row r="230" spans="1:51" ht="13.5">
      <c r="A230" s="4">
        <v>1440</v>
      </c>
      <c r="B230" s="5" t="s">
        <v>1046</v>
      </c>
      <c r="C230" s="5" t="s">
        <v>1046</v>
      </c>
      <c r="D230" s="6" t="s">
        <v>532</v>
      </c>
      <c r="E230" s="5">
        <v>0</v>
      </c>
      <c r="F230" s="5">
        <v>0</v>
      </c>
      <c r="G230" s="5">
        <v>1</v>
      </c>
      <c r="H230" s="7" t="s">
        <v>533</v>
      </c>
      <c r="I230" s="8"/>
      <c r="J230" s="8"/>
      <c r="K230" s="8"/>
      <c r="L230" s="8"/>
      <c r="M230" s="8"/>
      <c r="N230" s="8"/>
      <c r="O230" s="8"/>
      <c r="P230" s="8" t="s">
        <v>1043</v>
      </c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9" t="s">
        <v>1088</v>
      </c>
      <c r="AJ230" s="236" t="s">
        <v>591</v>
      </c>
      <c r="AK230" s="237">
        <v>0</v>
      </c>
      <c r="AL230" s="238">
        <v>0</v>
      </c>
      <c r="AM230" s="233" t="s">
        <v>1109</v>
      </c>
      <c r="AN230" s="236"/>
      <c r="AO230" s="236" t="s">
        <v>1051</v>
      </c>
      <c r="AP230" s="223" t="str">
        <f t="shared" si="52"/>
        <v>( 類推 )</v>
      </c>
      <c r="AQ230" t="str">
        <f t="shared" si="53"/>
        <v> （準拠する試案連番：0）</v>
      </c>
      <c r="AR230">
        <f t="shared" si="54"/>
      </c>
      <c r="AS230">
        <f t="shared" si="55"/>
        <v>0</v>
      </c>
      <c r="AX230">
        <f t="shared" si="47"/>
      </c>
      <c r="AY230" t="s">
        <v>291</v>
      </c>
    </row>
    <row r="231" spans="1:51" ht="13.5">
      <c r="A231" s="4">
        <v>1444</v>
      </c>
      <c r="B231" s="5" t="s">
        <v>1046</v>
      </c>
      <c r="C231" s="5" t="s">
        <v>1046</v>
      </c>
      <c r="D231" s="6" t="s">
        <v>1089</v>
      </c>
      <c r="E231" s="5">
        <v>0</v>
      </c>
      <c r="F231" s="5">
        <v>0</v>
      </c>
      <c r="G231" s="5">
        <v>1</v>
      </c>
      <c r="H231" s="7" t="s">
        <v>556</v>
      </c>
      <c r="I231" s="8"/>
      <c r="J231" s="8"/>
      <c r="K231" s="8"/>
      <c r="L231" s="8"/>
      <c r="M231" s="8"/>
      <c r="N231" s="8"/>
      <c r="O231" s="8"/>
      <c r="P231" s="8" t="s">
        <v>40</v>
      </c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9" t="s">
        <v>557</v>
      </c>
      <c r="AJ231" s="236" t="s">
        <v>592</v>
      </c>
      <c r="AK231" s="237">
        <v>50</v>
      </c>
      <c r="AL231" s="238" t="s">
        <v>1599</v>
      </c>
      <c r="AM231" s="233" t="s">
        <v>1109</v>
      </c>
      <c r="AN231" s="236"/>
      <c r="AO231" s="240" t="s">
        <v>1051</v>
      </c>
      <c r="AP231" s="223" t="str">
        <f>"( "&amp;AJ231&amp;" )"</f>
        <v>( 実態調査 )</v>
      </c>
      <c r="AQ231" t="str">
        <f>IF(AL231="準拠する試案№をご入力下さい",""," （準拠する試案連番："&amp;AL231&amp;"）")</f>
        <v> （準拠する試案連番：この欄は入力不要です）</v>
      </c>
      <c r="AR231" t="str">
        <f>IF(OR(AL231="準拠する連番があれば試案№を、なければ0をご入力下さい",AL231=0),""," （準拠する試案連番："&amp;AL231&amp;"）")</f>
        <v> （準拠する試案連番：この欄は入力不要です）</v>
      </c>
      <c r="AS231">
        <f>IF(OR(AK231="この欄は入力不要です",AK231="調査していれば件数、調査していなければ0をご入力下さい",AK231=0),0,AK231)</f>
        <v>50</v>
      </c>
      <c r="AX231">
        <f t="shared" si="47"/>
        <v>1</v>
      </c>
      <c r="AY231" t="s">
        <v>291</v>
      </c>
    </row>
    <row r="232" spans="1:51" ht="13.5">
      <c r="A232" s="4">
        <v>1444</v>
      </c>
      <c r="B232" s="5" t="s">
        <v>1046</v>
      </c>
      <c r="C232" s="5" t="s">
        <v>1046</v>
      </c>
      <c r="D232" s="6" t="s">
        <v>1089</v>
      </c>
      <c r="E232" s="5">
        <v>0</v>
      </c>
      <c r="F232" s="5">
        <v>0</v>
      </c>
      <c r="G232" s="5">
        <v>1</v>
      </c>
      <c r="H232" s="7" t="s">
        <v>556</v>
      </c>
      <c r="I232" s="8"/>
      <c r="J232" s="8"/>
      <c r="K232" s="8"/>
      <c r="L232" s="8"/>
      <c r="M232" s="8"/>
      <c r="N232" s="8"/>
      <c r="O232" s="8"/>
      <c r="P232" s="8" t="s">
        <v>40</v>
      </c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9" t="s">
        <v>557</v>
      </c>
      <c r="AJ232" s="10" t="s">
        <v>591</v>
      </c>
      <c r="AK232" s="222">
        <v>0</v>
      </c>
      <c r="AL232" s="8">
        <v>0</v>
      </c>
      <c r="AM232" s="86" t="s">
        <v>991</v>
      </c>
      <c r="AN232" s="10"/>
      <c r="AO232" s="12" t="s">
        <v>1351</v>
      </c>
      <c r="AP232" s="223" t="str">
        <f t="shared" si="52"/>
        <v>( 類推 )</v>
      </c>
      <c r="AQ232" t="str">
        <f t="shared" si="53"/>
        <v> （準拠する試案連番：0）</v>
      </c>
      <c r="AR232">
        <f t="shared" si="54"/>
      </c>
      <c r="AS232">
        <f t="shared" si="55"/>
        <v>0</v>
      </c>
      <c r="AX232">
        <f t="shared" si="47"/>
        <v>1</v>
      </c>
      <c r="AY232" t="s">
        <v>992</v>
      </c>
    </row>
    <row r="233" spans="1:52" ht="13.5">
      <c r="A233" s="4" t="s">
        <v>1688</v>
      </c>
      <c r="B233" s="5" t="s">
        <v>1046</v>
      </c>
      <c r="C233" s="5" t="s">
        <v>1046</v>
      </c>
      <c r="D233" s="6" t="s">
        <v>558</v>
      </c>
      <c r="E233" s="5">
        <v>0</v>
      </c>
      <c r="F233" s="5">
        <v>0</v>
      </c>
      <c r="G233" s="5">
        <v>1</v>
      </c>
      <c r="H233" s="7" t="s">
        <v>559</v>
      </c>
      <c r="I233" s="8"/>
      <c r="J233" s="8"/>
      <c r="K233" s="8"/>
      <c r="L233" s="8"/>
      <c r="M233" s="8"/>
      <c r="N233" s="8"/>
      <c r="O233" s="8"/>
      <c r="P233" s="8" t="s">
        <v>40</v>
      </c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9" t="s">
        <v>560</v>
      </c>
      <c r="AJ233" s="236" t="s">
        <v>592</v>
      </c>
      <c r="AK233" s="237">
        <v>50</v>
      </c>
      <c r="AL233" s="238" t="s">
        <v>1599</v>
      </c>
      <c r="AM233" s="233" t="s">
        <v>1109</v>
      </c>
      <c r="AN233" s="236"/>
      <c r="AO233" s="240" t="s">
        <v>1051</v>
      </c>
      <c r="AP233" s="223" t="str">
        <f>"( "&amp;AJ233&amp;" )"</f>
        <v>( 実態調査 )</v>
      </c>
      <c r="AQ233" t="str">
        <f>IF(AL233="準拠する試案№をご入力下さい",""," （準拠する試案連番："&amp;AL233&amp;"）")</f>
        <v> （準拠する試案連番：この欄は入力不要です）</v>
      </c>
      <c r="AR233" t="str">
        <f>IF(OR(AL233="準拠する連番があれば試案№を、なければ0をご入力下さい",AL233=0),""," （準拠する試案連番："&amp;AL233&amp;"）")</f>
        <v> （準拠する試案連番：この欄は入力不要です）</v>
      </c>
      <c r="AS233">
        <f>IF(OR(AK233="この欄は入力不要です",AK233="調査していれば件数、調査していなければ0をご入力下さい",AK233=0),0,AK233)</f>
        <v>50</v>
      </c>
      <c r="AX233">
        <f t="shared" si="47"/>
      </c>
      <c r="AY233" t="s">
        <v>291</v>
      </c>
      <c r="AZ233" s="242">
        <v>216447</v>
      </c>
    </row>
    <row r="234" spans="1:52" ht="13.5">
      <c r="A234" s="4" t="s">
        <v>1689</v>
      </c>
      <c r="B234" s="5" t="s">
        <v>1046</v>
      </c>
      <c r="C234" s="5" t="s">
        <v>1046</v>
      </c>
      <c r="D234" s="6" t="s">
        <v>558</v>
      </c>
      <c r="E234" s="5">
        <v>0</v>
      </c>
      <c r="F234" s="5">
        <v>0</v>
      </c>
      <c r="G234" s="5">
        <v>1</v>
      </c>
      <c r="H234" s="7" t="s">
        <v>559</v>
      </c>
      <c r="I234" s="8"/>
      <c r="J234" s="8"/>
      <c r="K234" s="8"/>
      <c r="L234" s="8"/>
      <c r="M234" s="8"/>
      <c r="N234" s="8"/>
      <c r="O234" s="8"/>
      <c r="P234" s="8" t="s">
        <v>40</v>
      </c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9" t="s">
        <v>560</v>
      </c>
      <c r="AJ234" s="10" t="s">
        <v>592</v>
      </c>
      <c r="AK234" s="222">
        <v>50</v>
      </c>
      <c r="AL234" s="8" t="s">
        <v>1599</v>
      </c>
      <c r="AM234" s="86" t="s">
        <v>991</v>
      </c>
      <c r="AN234" s="10"/>
      <c r="AO234" s="12" t="s">
        <v>1351</v>
      </c>
      <c r="AP234" s="223" t="str">
        <f t="shared" si="52"/>
        <v>( 実態調査 )</v>
      </c>
      <c r="AQ234" t="str">
        <f t="shared" si="53"/>
        <v> （準拠する試案連番：この欄は入力不要です）</v>
      </c>
      <c r="AR234" t="str">
        <f t="shared" si="54"/>
        <v> （準拠する試案連番：この欄は入力不要です）</v>
      </c>
      <c r="AS234">
        <f t="shared" si="55"/>
        <v>50</v>
      </c>
      <c r="AX234">
        <f t="shared" si="47"/>
      </c>
      <c r="AY234" t="s">
        <v>992</v>
      </c>
      <c r="AZ234" s="242">
        <v>216447</v>
      </c>
    </row>
    <row r="235" spans="1:51" ht="13.5">
      <c r="A235" s="4">
        <v>1453</v>
      </c>
      <c r="B235" s="5" t="s">
        <v>1046</v>
      </c>
      <c r="C235" s="5" t="s">
        <v>1046</v>
      </c>
      <c r="D235" s="6" t="s">
        <v>180</v>
      </c>
      <c r="E235" s="5">
        <v>0</v>
      </c>
      <c r="F235" s="5">
        <v>0</v>
      </c>
      <c r="G235" s="5">
        <v>1</v>
      </c>
      <c r="H235" s="7" t="s">
        <v>181</v>
      </c>
      <c r="I235" s="8"/>
      <c r="J235" s="8"/>
      <c r="K235" s="8"/>
      <c r="L235" s="8"/>
      <c r="M235" s="8"/>
      <c r="N235" s="8"/>
      <c r="O235" s="8"/>
      <c r="P235" s="8" t="s">
        <v>40</v>
      </c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9" t="s">
        <v>182</v>
      </c>
      <c r="AJ235" s="236" t="s">
        <v>592</v>
      </c>
      <c r="AK235" s="237">
        <v>50</v>
      </c>
      <c r="AL235" s="238" t="s">
        <v>1599</v>
      </c>
      <c r="AM235" s="233" t="s">
        <v>1109</v>
      </c>
      <c r="AN235" s="236"/>
      <c r="AO235" s="240" t="s">
        <v>1051</v>
      </c>
      <c r="AP235" s="223" t="str">
        <f t="shared" si="52"/>
        <v>( 実態調査 )</v>
      </c>
      <c r="AQ235" t="str">
        <f t="shared" si="53"/>
        <v> （準拠する試案連番：この欄は入力不要です）</v>
      </c>
      <c r="AR235" t="str">
        <f t="shared" si="54"/>
        <v> （準拠する試案連番：この欄は入力不要です）</v>
      </c>
      <c r="AS235">
        <f t="shared" si="55"/>
        <v>50</v>
      </c>
      <c r="AX235">
        <f t="shared" si="47"/>
      </c>
      <c r="AY235" t="s">
        <v>291</v>
      </c>
    </row>
    <row r="236" spans="1:52" ht="13.5">
      <c r="A236" s="4" t="s">
        <v>1690</v>
      </c>
      <c r="B236" s="5" t="s">
        <v>595</v>
      </c>
      <c r="C236" s="5" t="s">
        <v>1046</v>
      </c>
      <c r="D236" s="6" t="s">
        <v>184</v>
      </c>
      <c r="E236" s="5">
        <v>0</v>
      </c>
      <c r="F236" s="5">
        <v>0</v>
      </c>
      <c r="G236" s="5">
        <v>1</v>
      </c>
      <c r="H236" s="7" t="s">
        <v>185</v>
      </c>
      <c r="I236" s="8"/>
      <c r="J236" s="8"/>
      <c r="K236" s="8"/>
      <c r="L236" s="8"/>
      <c r="M236" s="8"/>
      <c r="N236" s="8"/>
      <c r="O236" s="8"/>
      <c r="P236" s="8" t="s">
        <v>40</v>
      </c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9" t="s">
        <v>348</v>
      </c>
      <c r="AJ236" s="10" t="s">
        <v>592</v>
      </c>
      <c r="AK236" s="222">
        <v>50</v>
      </c>
      <c r="AL236" s="8" t="s">
        <v>1599</v>
      </c>
      <c r="AM236" s="86" t="s">
        <v>1109</v>
      </c>
      <c r="AN236" s="10"/>
      <c r="AO236" s="12" t="s">
        <v>1051</v>
      </c>
      <c r="AP236" s="223" t="str">
        <f>"( "&amp;AJ236&amp;" )"</f>
        <v>( 実態調査 )</v>
      </c>
      <c r="AQ236" t="str">
        <f>IF(AL236="準拠する試案№をご入力下さい",""," （準拠する試案連番："&amp;AL236&amp;"）")</f>
        <v> （準拠する試案連番：この欄は入力不要です）</v>
      </c>
      <c r="AR236" t="str">
        <f>IF(OR(AL236="準拠する連番があれば試案№を、なければ0をご入力下さい",AL236=0),""," （準拠する試案連番："&amp;AL236&amp;"）")</f>
        <v> （準拠する試案連番：この欄は入力不要です）</v>
      </c>
      <c r="AS236">
        <f>IF(OR(AK236="この欄は入力不要です",AK236="調査していれば件数、調査していなければ0をご入力下さい",AK236=0),0,AK236)</f>
        <v>50</v>
      </c>
      <c r="AX236">
        <f t="shared" si="47"/>
      </c>
      <c r="AY236" t="s">
        <v>291</v>
      </c>
      <c r="AZ236" s="242">
        <v>520169</v>
      </c>
    </row>
    <row r="237" spans="1:52" ht="13.5">
      <c r="A237" s="4" t="s">
        <v>1691</v>
      </c>
      <c r="B237" s="5" t="s">
        <v>595</v>
      </c>
      <c r="C237" s="5" t="s">
        <v>1046</v>
      </c>
      <c r="D237" s="6" t="s">
        <v>184</v>
      </c>
      <c r="E237" s="5">
        <v>0</v>
      </c>
      <c r="F237" s="5">
        <v>0</v>
      </c>
      <c r="G237" s="5">
        <v>1</v>
      </c>
      <c r="H237" s="7" t="s">
        <v>185</v>
      </c>
      <c r="I237" s="8"/>
      <c r="J237" s="8"/>
      <c r="K237" s="8"/>
      <c r="L237" s="8"/>
      <c r="M237" s="8"/>
      <c r="N237" s="8"/>
      <c r="O237" s="8"/>
      <c r="P237" s="8" t="s">
        <v>40</v>
      </c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9" t="s">
        <v>348</v>
      </c>
      <c r="AJ237" s="236" t="s">
        <v>592</v>
      </c>
      <c r="AK237" s="237">
        <v>50</v>
      </c>
      <c r="AL237" s="238" t="s">
        <v>1599</v>
      </c>
      <c r="AM237" s="233" t="s">
        <v>991</v>
      </c>
      <c r="AN237" s="236"/>
      <c r="AO237" s="240" t="s">
        <v>1351</v>
      </c>
      <c r="AP237" s="223" t="str">
        <f t="shared" si="52"/>
        <v>( 実態調査 )</v>
      </c>
      <c r="AQ237" t="str">
        <f t="shared" si="53"/>
        <v> （準拠する試案連番：この欄は入力不要です）</v>
      </c>
      <c r="AR237" t="str">
        <f t="shared" si="54"/>
        <v> （準拠する試案連番：この欄は入力不要です）</v>
      </c>
      <c r="AS237">
        <f t="shared" si="55"/>
        <v>50</v>
      </c>
      <c r="AX237">
        <f t="shared" si="47"/>
      </c>
      <c r="AY237" t="s">
        <v>992</v>
      </c>
      <c r="AZ237" s="242">
        <v>541599</v>
      </c>
    </row>
    <row r="238" spans="1:51" ht="13.5">
      <c r="A238" s="4">
        <v>1464</v>
      </c>
      <c r="B238" s="5" t="s">
        <v>1046</v>
      </c>
      <c r="C238" s="5" t="s">
        <v>1046</v>
      </c>
      <c r="D238" s="6" t="s">
        <v>186</v>
      </c>
      <c r="E238" s="5">
        <v>0</v>
      </c>
      <c r="F238" s="5">
        <v>0</v>
      </c>
      <c r="G238" s="5">
        <v>1</v>
      </c>
      <c r="H238" s="7" t="s">
        <v>187</v>
      </c>
      <c r="I238" s="8"/>
      <c r="J238" s="8"/>
      <c r="K238" s="8"/>
      <c r="L238" s="8"/>
      <c r="M238" s="8"/>
      <c r="N238" s="8"/>
      <c r="O238" s="8"/>
      <c r="P238" s="8" t="s">
        <v>38</v>
      </c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9" t="s">
        <v>349</v>
      </c>
      <c r="AJ238" s="10" t="s">
        <v>591</v>
      </c>
      <c r="AK238" s="222">
        <v>0</v>
      </c>
      <c r="AL238" s="8">
        <v>0</v>
      </c>
      <c r="AM238" s="86" t="s">
        <v>1109</v>
      </c>
      <c r="AN238" s="10"/>
      <c r="AO238" s="12" t="s">
        <v>1051</v>
      </c>
      <c r="AP238" s="223" t="str">
        <f>"( "&amp;AJ238&amp;" )"</f>
        <v>( 類推 )</v>
      </c>
      <c r="AQ238" t="str">
        <f>IF(AL238="準拠する試案№をご入力下さい",""," （準拠する試案連番："&amp;AL238&amp;"）")</f>
        <v> （準拠する試案連番：0）</v>
      </c>
      <c r="AR238">
        <f>IF(OR(AL238="準拠する連番があれば試案№を、なければ0をご入力下さい",AL238=0),""," （準拠する試案連番："&amp;AL238&amp;"）")</f>
      </c>
      <c r="AS238">
        <f>IF(OR(AK238="この欄は入力不要です",AK238="調査していれば件数、調査していなければ0をご入力下さい",AK238=0),0,AK238)</f>
        <v>0</v>
      </c>
      <c r="AX238">
        <f t="shared" si="47"/>
        <v>1</v>
      </c>
      <c r="AY238" t="s">
        <v>291</v>
      </c>
    </row>
    <row r="239" spans="1:51" ht="13.5">
      <c r="A239" s="4">
        <v>1464</v>
      </c>
      <c r="B239" s="5" t="s">
        <v>1046</v>
      </c>
      <c r="C239" s="5" t="s">
        <v>1046</v>
      </c>
      <c r="D239" s="6" t="s">
        <v>186</v>
      </c>
      <c r="E239" s="5">
        <v>0</v>
      </c>
      <c r="F239" s="5">
        <v>0</v>
      </c>
      <c r="G239" s="5">
        <v>1</v>
      </c>
      <c r="H239" s="7" t="s">
        <v>187</v>
      </c>
      <c r="I239" s="8"/>
      <c r="J239" s="8"/>
      <c r="K239" s="8"/>
      <c r="L239" s="8"/>
      <c r="M239" s="8"/>
      <c r="N239" s="8"/>
      <c r="O239" s="8"/>
      <c r="P239" s="8" t="s">
        <v>38</v>
      </c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9" t="s">
        <v>349</v>
      </c>
      <c r="AJ239" s="236" t="s">
        <v>592</v>
      </c>
      <c r="AK239" s="237">
        <v>50</v>
      </c>
      <c r="AL239" s="238" t="s">
        <v>1599</v>
      </c>
      <c r="AM239" s="233" t="s">
        <v>991</v>
      </c>
      <c r="AN239" s="236"/>
      <c r="AO239" s="240" t="s">
        <v>1351</v>
      </c>
      <c r="AP239" s="223" t="str">
        <f t="shared" si="52"/>
        <v>( 実態調査 )</v>
      </c>
      <c r="AQ239" t="str">
        <f t="shared" si="53"/>
        <v> （準拠する試案連番：この欄は入力不要です）</v>
      </c>
      <c r="AR239" t="str">
        <f t="shared" si="54"/>
        <v> （準拠する試案連番：この欄は入力不要です）</v>
      </c>
      <c r="AS239">
        <f t="shared" si="55"/>
        <v>50</v>
      </c>
      <c r="AX239">
        <f t="shared" si="47"/>
        <v>1</v>
      </c>
      <c r="AY239" t="s">
        <v>992</v>
      </c>
    </row>
    <row r="240" spans="1:51" ht="13.5">
      <c r="A240" s="4">
        <v>1465</v>
      </c>
      <c r="B240" s="5" t="s">
        <v>1046</v>
      </c>
      <c r="C240" s="5" t="s">
        <v>1046</v>
      </c>
      <c r="D240" s="6" t="s">
        <v>188</v>
      </c>
      <c r="E240" s="5">
        <v>0</v>
      </c>
      <c r="F240" s="5">
        <v>0</v>
      </c>
      <c r="G240" s="5">
        <v>1</v>
      </c>
      <c r="H240" s="7" t="s">
        <v>189</v>
      </c>
      <c r="I240" s="8" t="s">
        <v>189</v>
      </c>
      <c r="J240" s="8" t="s">
        <v>1353</v>
      </c>
      <c r="K240" s="8" t="s">
        <v>653</v>
      </c>
      <c r="L240" s="8" t="s">
        <v>13</v>
      </c>
      <c r="M240" s="8" t="s">
        <v>1353</v>
      </c>
      <c r="N240" s="8" t="s">
        <v>653</v>
      </c>
      <c r="O240" s="8" t="s">
        <v>190</v>
      </c>
      <c r="P240" s="8" t="s">
        <v>40</v>
      </c>
      <c r="Q240" s="8"/>
      <c r="R240" s="8" t="s">
        <v>1507</v>
      </c>
      <c r="S240" s="8" t="s">
        <v>1783</v>
      </c>
      <c r="T240" s="8"/>
      <c r="U240" s="8" t="s">
        <v>1353</v>
      </c>
      <c r="V240" s="8" t="s">
        <v>653</v>
      </c>
      <c r="W240" s="8" t="s">
        <v>13</v>
      </c>
      <c r="X240" s="8" t="s">
        <v>444</v>
      </c>
      <c r="Y240" s="8"/>
      <c r="Z240" s="8"/>
      <c r="AA240" s="8"/>
      <c r="AB240" s="8" t="s">
        <v>1347</v>
      </c>
      <c r="AC240" s="8"/>
      <c r="AD240" s="8"/>
      <c r="AE240" s="8" t="s">
        <v>1253</v>
      </c>
      <c r="AF240" s="8"/>
      <c r="AG240" s="8"/>
      <c r="AH240" s="8"/>
      <c r="AI240" s="9"/>
      <c r="AJ240" s="10" t="s">
        <v>592</v>
      </c>
      <c r="AK240" s="222">
        <v>50</v>
      </c>
      <c r="AL240" s="8" t="s">
        <v>1599</v>
      </c>
      <c r="AM240" s="86" t="s">
        <v>1109</v>
      </c>
      <c r="AN240" s="10"/>
      <c r="AO240" s="10" t="s">
        <v>1051</v>
      </c>
      <c r="AP240" s="223" t="str">
        <f>"( "&amp;AJ240&amp;" )"</f>
        <v>( 実態調査 )</v>
      </c>
      <c r="AQ240" t="str">
        <f>IF(AL240="準拠する試案№をご入力下さい",""," （準拠する試案連番："&amp;AL240&amp;"）")</f>
        <v> （準拠する試案連番：この欄は入力不要です）</v>
      </c>
      <c r="AR240" t="str">
        <f>IF(OR(AL240="準拠する連番があれば試案№を、なければ0をご入力下さい",AL240=0),""," （準拠する試案連番："&amp;AL240&amp;"）")</f>
        <v> （準拠する試案連番：この欄は入力不要です）</v>
      </c>
      <c r="AS240">
        <f>IF(OR(AK240="この欄は入力不要です",AK240="調査していれば件数、調査していなければ0をご入力下さい",AK240=0),0,AK240)</f>
        <v>50</v>
      </c>
      <c r="AX240">
        <f t="shared" si="47"/>
        <v>1</v>
      </c>
      <c r="AY240" t="s">
        <v>291</v>
      </c>
    </row>
    <row r="241" spans="1:51" ht="13.5">
      <c r="A241" s="4">
        <v>1465</v>
      </c>
      <c r="B241" s="5" t="s">
        <v>1046</v>
      </c>
      <c r="C241" s="5" t="s">
        <v>1046</v>
      </c>
      <c r="D241" s="6" t="s">
        <v>188</v>
      </c>
      <c r="E241" s="5">
        <v>0</v>
      </c>
      <c r="F241" s="5">
        <v>0</v>
      </c>
      <c r="G241" s="5">
        <v>1</v>
      </c>
      <c r="H241" s="7" t="s">
        <v>189</v>
      </c>
      <c r="I241" s="8" t="s">
        <v>189</v>
      </c>
      <c r="J241" s="8" t="s">
        <v>1353</v>
      </c>
      <c r="K241" s="8" t="s">
        <v>653</v>
      </c>
      <c r="L241" s="8" t="s">
        <v>13</v>
      </c>
      <c r="M241" s="8" t="s">
        <v>1353</v>
      </c>
      <c r="N241" s="8" t="s">
        <v>653</v>
      </c>
      <c r="O241" s="8" t="s">
        <v>190</v>
      </c>
      <c r="P241" s="8" t="s">
        <v>40</v>
      </c>
      <c r="Q241" s="8"/>
      <c r="R241" s="8" t="s">
        <v>1507</v>
      </c>
      <c r="S241" s="8" t="s">
        <v>1783</v>
      </c>
      <c r="T241" s="8"/>
      <c r="U241" s="8" t="s">
        <v>1353</v>
      </c>
      <c r="V241" s="8" t="s">
        <v>653</v>
      </c>
      <c r="W241" s="8" t="s">
        <v>13</v>
      </c>
      <c r="X241" s="8" t="s">
        <v>444</v>
      </c>
      <c r="Y241" s="8"/>
      <c r="Z241" s="8"/>
      <c r="AA241" s="8"/>
      <c r="AB241" s="8" t="s">
        <v>1347</v>
      </c>
      <c r="AC241" s="8"/>
      <c r="AD241" s="8"/>
      <c r="AE241" s="8" t="s">
        <v>1253</v>
      </c>
      <c r="AF241" s="8"/>
      <c r="AG241" s="8"/>
      <c r="AH241" s="8"/>
      <c r="AI241" s="9"/>
      <c r="AJ241" s="236" t="s">
        <v>508</v>
      </c>
      <c r="AK241" s="237">
        <v>200</v>
      </c>
      <c r="AL241" s="238" t="s">
        <v>1600</v>
      </c>
      <c r="AM241" s="233" t="s">
        <v>1135</v>
      </c>
      <c r="AN241" s="236"/>
      <c r="AO241" s="236" t="s">
        <v>1051</v>
      </c>
      <c r="AP241" s="223" t="str">
        <f t="shared" si="52"/>
        <v>( 実態調査 )</v>
      </c>
      <c r="AQ241" t="str">
        <f t="shared" si="53"/>
        <v> （準拠する試案連番：なし）</v>
      </c>
      <c r="AR241" t="str">
        <f t="shared" si="54"/>
        <v> （準拠する試案連番：なし）</v>
      </c>
      <c r="AS241">
        <f t="shared" si="55"/>
        <v>200</v>
      </c>
      <c r="AX241">
        <f t="shared" si="47"/>
        <v>1</v>
      </c>
      <c r="AY241" t="s">
        <v>992</v>
      </c>
    </row>
    <row r="242" spans="1:51" ht="13.5">
      <c r="A242" s="4">
        <v>1466</v>
      </c>
      <c r="B242" s="5" t="s">
        <v>1046</v>
      </c>
      <c r="C242" s="5" t="s">
        <v>1046</v>
      </c>
      <c r="D242" s="6" t="s">
        <v>191</v>
      </c>
      <c r="E242" s="5">
        <v>0</v>
      </c>
      <c r="F242" s="5">
        <v>0</v>
      </c>
      <c r="G242" s="5">
        <v>1</v>
      </c>
      <c r="H242" s="7" t="s">
        <v>192</v>
      </c>
      <c r="I242" s="8" t="s">
        <v>192</v>
      </c>
      <c r="J242" s="8" t="s">
        <v>1353</v>
      </c>
      <c r="K242" s="8" t="s">
        <v>653</v>
      </c>
      <c r="L242" s="8" t="s">
        <v>13</v>
      </c>
      <c r="M242" s="8" t="s">
        <v>1353</v>
      </c>
      <c r="N242" s="8" t="s">
        <v>653</v>
      </c>
      <c r="O242" s="8" t="s">
        <v>190</v>
      </c>
      <c r="P242" s="8" t="s">
        <v>40</v>
      </c>
      <c r="Q242" s="8"/>
      <c r="R242" s="8" t="s">
        <v>1507</v>
      </c>
      <c r="S242" s="8" t="s">
        <v>1783</v>
      </c>
      <c r="T242" s="8"/>
      <c r="U242" s="8" t="s">
        <v>1353</v>
      </c>
      <c r="V242" s="8" t="s">
        <v>653</v>
      </c>
      <c r="W242" s="8" t="s">
        <v>13</v>
      </c>
      <c r="X242" s="8" t="s">
        <v>444</v>
      </c>
      <c r="Y242" s="8"/>
      <c r="Z242" s="8"/>
      <c r="AA242" s="8"/>
      <c r="AB242" s="8" t="s">
        <v>1347</v>
      </c>
      <c r="AC242" s="8"/>
      <c r="AD242" s="8"/>
      <c r="AE242" s="8" t="s">
        <v>1253</v>
      </c>
      <c r="AF242" s="8"/>
      <c r="AG242" s="8"/>
      <c r="AH242" s="8"/>
      <c r="AI242" s="9"/>
      <c r="AJ242" s="236" t="s">
        <v>592</v>
      </c>
      <c r="AK242" s="237">
        <v>50</v>
      </c>
      <c r="AL242" s="238" t="s">
        <v>1599</v>
      </c>
      <c r="AM242" s="233" t="s">
        <v>1109</v>
      </c>
      <c r="AN242" s="236"/>
      <c r="AO242" s="236" t="s">
        <v>1051</v>
      </c>
      <c r="AP242" s="223" t="str">
        <f>"( "&amp;AJ242&amp;" )"</f>
        <v>( 実態調査 )</v>
      </c>
      <c r="AQ242" t="str">
        <f>IF(AL242="準拠する試案№をご入力下さい",""," （準拠する試案連番："&amp;AL242&amp;"）")</f>
        <v> （準拠する試案連番：この欄は入力不要です）</v>
      </c>
      <c r="AR242" t="str">
        <f>IF(OR(AL242="準拠する連番があれば試案№を、なければ0をご入力下さい",AL242=0),""," （準拠する試案連番："&amp;AL242&amp;"）")</f>
        <v> （準拠する試案連番：この欄は入力不要です）</v>
      </c>
      <c r="AS242">
        <f>IF(OR(AK242="この欄は入力不要です",AK242="調査していれば件数、調査していなければ0をご入力下さい",AK242=0),0,AK242)</f>
        <v>50</v>
      </c>
      <c r="AX242">
        <f t="shared" si="47"/>
        <v>1</v>
      </c>
      <c r="AY242" t="s">
        <v>291</v>
      </c>
    </row>
    <row r="243" spans="1:51" ht="13.5">
      <c r="A243" s="4">
        <v>1466</v>
      </c>
      <c r="B243" s="5" t="s">
        <v>1046</v>
      </c>
      <c r="C243" s="5" t="s">
        <v>1046</v>
      </c>
      <c r="D243" s="6" t="s">
        <v>191</v>
      </c>
      <c r="E243" s="5">
        <v>0</v>
      </c>
      <c r="F243" s="5">
        <v>0</v>
      </c>
      <c r="G243" s="5">
        <v>1</v>
      </c>
      <c r="H243" s="7" t="s">
        <v>192</v>
      </c>
      <c r="I243" s="8" t="s">
        <v>192</v>
      </c>
      <c r="J243" s="8" t="s">
        <v>1353</v>
      </c>
      <c r="K243" s="8" t="s">
        <v>653</v>
      </c>
      <c r="L243" s="8" t="s">
        <v>13</v>
      </c>
      <c r="M243" s="8" t="s">
        <v>1353</v>
      </c>
      <c r="N243" s="8" t="s">
        <v>653</v>
      </c>
      <c r="O243" s="8" t="s">
        <v>190</v>
      </c>
      <c r="P243" s="8" t="s">
        <v>40</v>
      </c>
      <c r="Q243" s="8"/>
      <c r="R243" s="8" t="s">
        <v>1507</v>
      </c>
      <c r="S243" s="8" t="s">
        <v>1783</v>
      </c>
      <c r="T243" s="8"/>
      <c r="U243" s="8" t="s">
        <v>1353</v>
      </c>
      <c r="V243" s="8" t="s">
        <v>653</v>
      </c>
      <c r="W243" s="8" t="s">
        <v>13</v>
      </c>
      <c r="X243" s="8" t="s">
        <v>444</v>
      </c>
      <c r="Y243" s="8"/>
      <c r="Z243" s="8"/>
      <c r="AA243" s="8"/>
      <c r="AB243" s="8" t="s">
        <v>1347</v>
      </c>
      <c r="AC243" s="8"/>
      <c r="AD243" s="8"/>
      <c r="AE243" s="8" t="s">
        <v>1253</v>
      </c>
      <c r="AF243" s="8"/>
      <c r="AG243" s="8"/>
      <c r="AH243" s="8"/>
      <c r="AI243" s="9"/>
      <c r="AJ243" s="10" t="s">
        <v>508</v>
      </c>
      <c r="AK243" s="222">
        <v>30</v>
      </c>
      <c r="AL243" s="8" t="s">
        <v>1600</v>
      </c>
      <c r="AM243" s="86" t="s">
        <v>1135</v>
      </c>
      <c r="AN243" s="10"/>
      <c r="AO243" s="10" t="s">
        <v>1051</v>
      </c>
      <c r="AP243" s="223" t="str">
        <f t="shared" si="52"/>
        <v>( 実態調査 )</v>
      </c>
      <c r="AQ243" t="str">
        <f t="shared" si="53"/>
        <v> （準拠する試案連番：なし）</v>
      </c>
      <c r="AR243" t="str">
        <f t="shared" si="54"/>
        <v> （準拠する試案連番：なし）</v>
      </c>
      <c r="AS243">
        <f t="shared" si="55"/>
        <v>30</v>
      </c>
      <c r="AX243">
        <f t="shared" si="47"/>
        <v>1</v>
      </c>
      <c r="AY243" t="s">
        <v>992</v>
      </c>
    </row>
    <row r="244" spans="1:51" ht="13.5">
      <c r="A244" s="4">
        <v>1467</v>
      </c>
      <c r="B244" s="5" t="s">
        <v>1046</v>
      </c>
      <c r="C244" s="5" t="s">
        <v>1046</v>
      </c>
      <c r="D244" s="6" t="s">
        <v>193</v>
      </c>
      <c r="E244" s="5">
        <v>0</v>
      </c>
      <c r="F244" s="5">
        <v>0</v>
      </c>
      <c r="G244" s="5">
        <v>1</v>
      </c>
      <c r="H244" s="7" t="s">
        <v>292</v>
      </c>
      <c r="I244" s="8" t="s">
        <v>292</v>
      </c>
      <c r="J244" s="8" t="s">
        <v>1353</v>
      </c>
      <c r="K244" s="8" t="s">
        <v>653</v>
      </c>
      <c r="L244" s="8" t="s">
        <v>13</v>
      </c>
      <c r="M244" s="8" t="s">
        <v>1353</v>
      </c>
      <c r="N244" s="8" t="s">
        <v>653</v>
      </c>
      <c r="O244" s="8" t="s">
        <v>190</v>
      </c>
      <c r="P244" s="8" t="s">
        <v>40</v>
      </c>
      <c r="Q244" s="8"/>
      <c r="R244" s="8" t="s">
        <v>1507</v>
      </c>
      <c r="S244" s="8" t="s">
        <v>293</v>
      </c>
      <c r="T244" s="8"/>
      <c r="U244" s="8" t="s">
        <v>1353</v>
      </c>
      <c r="V244" s="8" t="s">
        <v>653</v>
      </c>
      <c r="W244" s="8" t="s">
        <v>13</v>
      </c>
      <c r="X244" s="8"/>
      <c r="Y244" s="8"/>
      <c r="Z244" s="8"/>
      <c r="AA244" s="8"/>
      <c r="AB244" s="8" t="s">
        <v>1347</v>
      </c>
      <c r="AC244" s="8"/>
      <c r="AD244" s="8"/>
      <c r="AE244" s="8" t="s">
        <v>307</v>
      </c>
      <c r="AF244" s="8"/>
      <c r="AG244" s="8"/>
      <c r="AH244" s="8"/>
      <c r="AI244" s="9"/>
      <c r="AJ244" s="236" t="s">
        <v>592</v>
      </c>
      <c r="AK244" s="237">
        <v>50</v>
      </c>
      <c r="AL244" s="238" t="s">
        <v>1599</v>
      </c>
      <c r="AM244" s="233" t="s">
        <v>1109</v>
      </c>
      <c r="AN244" s="236"/>
      <c r="AO244" s="236" t="s">
        <v>1051</v>
      </c>
      <c r="AP244" s="223" t="str">
        <f t="shared" si="52"/>
        <v>( 実態調査 )</v>
      </c>
      <c r="AQ244" t="str">
        <f t="shared" si="53"/>
        <v> （準拠する試案連番：この欄は入力不要です）</v>
      </c>
      <c r="AR244" t="str">
        <f t="shared" si="54"/>
        <v> （準拠する試案連番：この欄は入力不要です）</v>
      </c>
      <c r="AS244">
        <f t="shared" si="55"/>
        <v>50</v>
      </c>
      <c r="AX244">
        <f t="shared" si="47"/>
      </c>
      <c r="AY244" t="s">
        <v>291</v>
      </c>
    </row>
    <row r="245" spans="1:51" ht="13.5">
      <c r="A245" s="4">
        <v>1468</v>
      </c>
      <c r="B245" s="5" t="s">
        <v>1046</v>
      </c>
      <c r="C245" s="5" t="s">
        <v>1046</v>
      </c>
      <c r="D245" s="6" t="s">
        <v>1170</v>
      </c>
      <c r="E245" s="5">
        <v>0</v>
      </c>
      <c r="F245" s="5">
        <v>0</v>
      </c>
      <c r="G245" s="5">
        <v>1</v>
      </c>
      <c r="H245" s="7" t="s">
        <v>1171</v>
      </c>
      <c r="I245" s="8" t="s">
        <v>1171</v>
      </c>
      <c r="J245" s="8" t="s">
        <v>1353</v>
      </c>
      <c r="K245" s="8" t="s">
        <v>653</v>
      </c>
      <c r="L245" s="8" t="s">
        <v>13</v>
      </c>
      <c r="M245" s="8" t="s">
        <v>1353</v>
      </c>
      <c r="N245" s="8" t="s">
        <v>653</v>
      </c>
      <c r="O245" s="8" t="s">
        <v>190</v>
      </c>
      <c r="P245" s="8" t="s">
        <v>40</v>
      </c>
      <c r="Q245" s="8"/>
      <c r="R245" s="8" t="s">
        <v>1507</v>
      </c>
      <c r="S245" s="8" t="s">
        <v>293</v>
      </c>
      <c r="T245" s="8"/>
      <c r="U245" s="8" t="s">
        <v>1353</v>
      </c>
      <c r="V245" s="8" t="s">
        <v>653</v>
      </c>
      <c r="W245" s="8" t="s">
        <v>13</v>
      </c>
      <c r="X245" s="8"/>
      <c r="Y245" s="8"/>
      <c r="Z245" s="8"/>
      <c r="AA245" s="8"/>
      <c r="AB245" s="8" t="s">
        <v>1347</v>
      </c>
      <c r="AC245" s="8"/>
      <c r="AD245" s="8"/>
      <c r="AE245" s="8" t="s">
        <v>307</v>
      </c>
      <c r="AF245" s="8"/>
      <c r="AG245" s="8"/>
      <c r="AH245" s="8"/>
      <c r="AI245" s="9"/>
      <c r="AJ245" s="236" t="s">
        <v>592</v>
      </c>
      <c r="AK245" s="237">
        <v>50</v>
      </c>
      <c r="AL245" s="238" t="s">
        <v>1599</v>
      </c>
      <c r="AM245" s="233" t="s">
        <v>1109</v>
      </c>
      <c r="AN245" s="236"/>
      <c r="AO245" s="236" t="s">
        <v>1051</v>
      </c>
      <c r="AP245" s="223" t="str">
        <f t="shared" si="52"/>
        <v>( 実態調査 )</v>
      </c>
      <c r="AQ245" t="str">
        <f t="shared" si="53"/>
        <v> （準拠する試案連番：この欄は入力不要です）</v>
      </c>
      <c r="AR245" t="str">
        <f t="shared" si="54"/>
        <v> （準拠する試案連番：この欄は入力不要です）</v>
      </c>
      <c r="AS245">
        <f t="shared" si="55"/>
        <v>50</v>
      </c>
      <c r="AX245">
        <f t="shared" si="47"/>
      </c>
      <c r="AY245" t="s">
        <v>291</v>
      </c>
    </row>
    <row r="246" spans="1:51" ht="13.5">
      <c r="A246" s="4">
        <v>1469</v>
      </c>
      <c r="B246" s="5" t="s">
        <v>1046</v>
      </c>
      <c r="C246" s="5" t="s">
        <v>1046</v>
      </c>
      <c r="D246" s="6" t="s">
        <v>1172</v>
      </c>
      <c r="E246" s="5">
        <v>0</v>
      </c>
      <c r="F246" s="5">
        <v>0</v>
      </c>
      <c r="G246" s="5">
        <v>1</v>
      </c>
      <c r="H246" s="7" t="s">
        <v>1173</v>
      </c>
      <c r="I246" s="8" t="s">
        <v>1174</v>
      </c>
      <c r="J246" s="8" t="s">
        <v>1353</v>
      </c>
      <c r="K246" s="8" t="s">
        <v>653</v>
      </c>
      <c r="L246" s="8" t="s">
        <v>13</v>
      </c>
      <c r="M246" s="8" t="s">
        <v>1353</v>
      </c>
      <c r="N246" s="8" t="s">
        <v>653</v>
      </c>
      <c r="O246" s="8" t="s">
        <v>1175</v>
      </c>
      <c r="P246" s="8" t="s">
        <v>40</v>
      </c>
      <c r="Q246" s="8"/>
      <c r="R246" s="8" t="s">
        <v>1507</v>
      </c>
      <c r="S246" s="8" t="s">
        <v>293</v>
      </c>
      <c r="T246" s="8"/>
      <c r="U246" s="8" t="s">
        <v>1353</v>
      </c>
      <c r="V246" s="8" t="s">
        <v>653</v>
      </c>
      <c r="W246" s="8" t="s">
        <v>13</v>
      </c>
      <c r="X246" s="8"/>
      <c r="Y246" s="8"/>
      <c r="Z246" s="8"/>
      <c r="AA246" s="8"/>
      <c r="AB246" s="8" t="s">
        <v>1347</v>
      </c>
      <c r="AC246" s="8"/>
      <c r="AD246" s="8"/>
      <c r="AE246" s="8" t="s">
        <v>307</v>
      </c>
      <c r="AF246" s="8"/>
      <c r="AG246" s="8"/>
      <c r="AH246" s="8"/>
      <c r="AI246" s="9"/>
      <c r="AJ246" s="236" t="s">
        <v>592</v>
      </c>
      <c r="AK246" s="237">
        <v>50</v>
      </c>
      <c r="AL246" s="238" t="s">
        <v>1599</v>
      </c>
      <c r="AM246" s="233" t="s">
        <v>1109</v>
      </c>
      <c r="AN246" s="236"/>
      <c r="AO246" s="236" t="s">
        <v>1051</v>
      </c>
      <c r="AP246" s="223" t="str">
        <f t="shared" si="52"/>
        <v>( 実態調査 )</v>
      </c>
      <c r="AQ246" t="str">
        <f t="shared" si="53"/>
        <v> （準拠する試案連番：この欄は入力不要です）</v>
      </c>
      <c r="AR246" t="str">
        <f t="shared" si="54"/>
        <v> （準拠する試案連番：この欄は入力不要です）</v>
      </c>
      <c r="AS246">
        <f t="shared" si="55"/>
        <v>50</v>
      </c>
      <c r="AX246">
        <f t="shared" si="47"/>
      </c>
      <c r="AY246" t="s">
        <v>291</v>
      </c>
    </row>
    <row r="247" spans="1:51" ht="13.5">
      <c r="A247" s="4">
        <v>1470</v>
      </c>
      <c r="B247" s="5" t="s">
        <v>1046</v>
      </c>
      <c r="C247" s="5" t="s">
        <v>1046</v>
      </c>
      <c r="D247" s="6" t="s">
        <v>1176</v>
      </c>
      <c r="E247" s="5">
        <v>0</v>
      </c>
      <c r="F247" s="5">
        <v>0</v>
      </c>
      <c r="G247" s="5">
        <v>1</v>
      </c>
      <c r="H247" s="7" t="s">
        <v>1177</v>
      </c>
      <c r="I247" s="8" t="s">
        <v>1178</v>
      </c>
      <c r="J247" s="8" t="s">
        <v>1353</v>
      </c>
      <c r="K247" s="8" t="s">
        <v>653</v>
      </c>
      <c r="L247" s="8" t="s">
        <v>13</v>
      </c>
      <c r="M247" s="8" t="s">
        <v>1353</v>
      </c>
      <c r="N247" s="8" t="s">
        <v>653</v>
      </c>
      <c r="O247" s="8" t="s">
        <v>1175</v>
      </c>
      <c r="P247" s="8" t="s">
        <v>40</v>
      </c>
      <c r="Q247" s="8"/>
      <c r="R247" s="8" t="s">
        <v>1507</v>
      </c>
      <c r="S247" s="8" t="s">
        <v>1783</v>
      </c>
      <c r="T247" s="8"/>
      <c r="U247" s="8" t="s">
        <v>1353</v>
      </c>
      <c r="V247" s="8" t="s">
        <v>653</v>
      </c>
      <c r="W247" s="8" t="s">
        <v>13</v>
      </c>
      <c r="X247" s="8" t="s">
        <v>444</v>
      </c>
      <c r="Y247" s="8"/>
      <c r="Z247" s="8"/>
      <c r="AA247" s="8"/>
      <c r="AB247" s="8" t="s">
        <v>1347</v>
      </c>
      <c r="AC247" s="8"/>
      <c r="AD247" s="8"/>
      <c r="AE247" s="8" t="s">
        <v>1253</v>
      </c>
      <c r="AF247" s="8"/>
      <c r="AG247" s="8"/>
      <c r="AH247" s="8"/>
      <c r="AI247" s="9"/>
      <c r="AJ247" s="236" t="s">
        <v>508</v>
      </c>
      <c r="AK247" s="237">
        <v>150</v>
      </c>
      <c r="AL247" s="238" t="s">
        <v>1600</v>
      </c>
      <c r="AM247" s="233" t="s">
        <v>1135</v>
      </c>
      <c r="AN247" s="236"/>
      <c r="AO247" s="236" t="s">
        <v>1051</v>
      </c>
      <c r="AP247" s="223" t="str">
        <f>"( "&amp;AJ247&amp;" )"</f>
        <v>( 実態調査 )</v>
      </c>
      <c r="AQ247" t="str">
        <f>IF(AL247="準拠する試案№をご入力下さい",""," （準拠する試案連番："&amp;AL247&amp;"）")</f>
        <v> （準拠する試案連番：なし）</v>
      </c>
      <c r="AR247" t="str">
        <f>IF(OR(AL247="準拠する連番があれば試案№を、なければ0をご入力下さい",AL247=0),""," （準拠する試案連番："&amp;AL247&amp;"）")</f>
        <v> （準拠する試案連番：なし）</v>
      </c>
      <c r="AS247">
        <f>IF(OR(AK247="この欄は入力不要です",AK247="調査していれば件数、調査していなければ0をご入力下さい",AK247=0),0,AK247)</f>
        <v>150</v>
      </c>
      <c r="AX247">
        <f t="shared" si="47"/>
        <v>1</v>
      </c>
      <c r="AY247" t="s">
        <v>992</v>
      </c>
    </row>
    <row r="248" spans="1:51" ht="13.5">
      <c r="A248" s="4">
        <v>1470</v>
      </c>
      <c r="B248" s="5" t="s">
        <v>1046</v>
      </c>
      <c r="C248" s="5" t="s">
        <v>1046</v>
      </c>
      <c r="D248" s="6" t="s">
        <v>1176</v>
      </c>
      <c r="E248" s="5">
        <v>0</v>
      </c>
      <c r="F248" s="5">
        <v>0</v>
      </c>
      <c r="G248" s="5">
        <v>1</v>
      </c>
      <c r="H248" s="7" t="s">
        <v>1177</v>
      </c>
      <c r="I248" s="8" t="s">
        <v>1178</v>
      </c>
      <c r="J248" s="8" t="s">
        <v>1353</v>
      </c>
      <c r="K248" s="8" t="s">
        <v>653</v>
      </c>
      <c r="L248" s="8" t="s">
        <v>13</v>
      </c>
      <c r="M248" s="8" t="s">
        <v>1353</v>
      </c>
      <c r="N248" s="8" t="s">
        <v>653</v>
      </c>
      <c r="O248" s="8" t="s">
        <v>1175</v>
      </c>
      <c r="P248" s="8" t="s">
        <v>40</v>
      </c>
      <c r="Q248" s="8"/>
      <c r="R248" s="8" t="s">
        <v>1507</v>
      </c>
      <c r="S248" s="8" t="s">
        <v>1783</v>
      </c>
      <c r="T248" s="8"/>
      <c r="U248" s="8" t="s">
        <v>1353</v>
      </c>
      <c r="V248" s="8" t="s">
        <v>653</v>
      </c>
      <c r="W248" s="8" t="s">
        <v>13</v>
      </c>
      <c r="X248" s="8" t="s">
        <v>444</v>
      </c>
      <c r="Y248" s="8"/>
      <c r="Z248" s="8"/>
      <c r="AA248" s="8"/>
      <c r="AB248" s="8" t="s">
        <v>1347</v>
      </c>
      <c r="AC248" s="8"/>
      <c r="AD248" s="8"/>
      <c r="AE248" s="8" t="s">
        <v>1253</v>
      </c>
      <c r="AF248" s="8"/>
      <c r="AG248" s="8"/>
      <c r="AH248" s="8"/>
      <c r="AI248" s="9"/>
      <c r="AJ248" s="10" t="s">
        <v>591</v>
      </c>
      <c r="AK248" s="222">
        <v>0</v>
      </c>
      <c r="AL248" s="8">
        <v>0</v>
      </c>
      <c r="AM248" s="86" t="s">
        <v>1109</v>
      </c>
      <c r="AN248" s="10"/>
      <c r="AO248" s="10" t="s">
        <v>1051</v>
      </c>
      <c r="AP248" s="223" t="str">
        <f t="shared" si="52"/>
        <v>( 類推 )</v>
      </c>
      <c r="AQ248" t="str">
        <f t="shared" si="53"/>
        <v> （準拠する試案連番：0）</v>
      </c>
      <c r="AR248">
        <f t="shared" si="54"/>
      </c>
      <c r="AS248">
        <f t="shared" si="55"/>
        <v>0</v>
      </c>
      <c r="AX248">
        <f t="shared" si="47"/>
        <v>1</v>
      </c>
      <c r="AY248" t="s">
        <v>291</v>
      </c>
    </row>
    <row r="249" spans="1:51" ht="13.5">
      <c r="A249" s="4">
        <v>1471</v>
      </c>
      <c r="B249" s="5" t="s">
        <v>1046</v>
      </c>
      <c r="C249" s="5" t="s">
        <v>1046</v>
      </c>
      <c r="D249" s="6" t="s">
        <v>1179</v>
      </c>
      <c r="E249" s="5">
        <v>0</v>
      </c>
      <c r="F249" s="5">
        <v>0</v>
      </c>
      <c r="G249" s="5">
        <v>2</v>
      </c>
      <c r="H249" s="7" t="s">
        <v>1180</v>
      </c>
      <c r="I249" s="8" t="s">
        <v>1181</v>
      </c>
      <c r="J249" s="8" t="s">
        <v>1353</v>
      </c>
      <c r="K249" s="8" t="s">
        <v>305</v>
      </c>
      <c r="L249" s="8" t="s">
        <v>1354</v>
      </c>
      <c r="M249" s="8"/>
      <c r="N249" s="8"/>
      <c r="O249" s="8"/>
      <c r="P249" s="8" t="s">
        <v>40</v>
      </c>
      <c r="Q249" s="8"/>
      <c r="R249" s="8"/>
      <c r="S249" s="8" t="s">
        <v>293</v>
      </c>
      <c r="T249" s="8"/>
      <c r="U249" s="8"/>
      <c r="V249" s="8"/>
      <c r="W249" s="8"/>
      <c r="X249" s="8" t="s">
        <v>156</v>
      </c>
      <c r="Y249" s="8"/>
      <c r="Z249" s="8"/>
      <c r="AA249" s="8"/>
      <c r="AB249" s="8"/>
      <c r="AC249" s="8"/>
      <c r="AD249" s="8"/>
      <c r="AE249" s="8" t="s">
        <v>307</v>
      </c>
      <c r="AF249" s="8"/>
      <c r="AG249" s="8"/>
      <c r="AH249" s="8"/>
      <c r="AI249" s="9"/>
      <c r="AJ249" s="236" t="s">
        <v>592</v>
      </c>
      <c r="AK249" s="237">
        <v>50</v>
      </c>
      <c r="AL249" s="238" t="s">
        <v>1599</v>
      </c>
      <c r="AM249" s="233" t="s">
        <v>1109</v>
      </c>
      <c r="AN249" s="236"/>
      <c r="AO249" s="240" t="s">
        <v>1051</v>
      </c>
      <c r="AP249" s="223" t="str">
        <f>"( "&amp;AJ249&amp;" )"</f>
        <v>( 実態調査 )</v>
      </c>
      <c r="AQ249" t="str">
        <f>IF(AL249="準拠する試案№をご入力下さい",""," （準拠する試案連番："&amp;AL249&amp;"）")</f>
        <v> （準拠する試案連番：この欄は入力不要です）</v>
      </c>
      <c r="AR249" t="str">
        <f>IF(OR(AL249="準拠する連番があれば試案№を、なければ0をご入力下さい",AL249=0),""," （準拠する試案連番："&amp;AL249&amp;"）")</f>
        <v> （準拠する試案連番：この欄は入力不要です）</v>
      </c>
      <c r="AS249">
        <f>IF(OR(AK249="この欄は入力不要です",AK249="調査していれば件数、調査していなければ0をご入力下さい",AK249=0),0,AK249)</f>
        <v>50</v>
      </c>
      <c r="AX249">
        <f t="shared" si="47"/>
        <v>1</v>
      </c>
      <c r="AY249" t="s">
        <v>291</v>
      </c>
    </row>
    <row r="250" spans="1:51" ht="13.5">
      <c r="A250" s="4">
        <v>1471</v>
      </c>
      <c r="B250" s="5" t="s">
        <v>1046</v>
      </c>
      <c r="C250" s="5" t="s">
        <v>1046</v>
      </c>
      <c r="D250" s="6" t="s">
        <v>1179</v>
      </c>
      <c r="E250" s="5">
        <v>0</v>
      </c>
      <c r="F250" s="5">
        <v>0</v>
      </c>
      <c r="G250" s="5">
        <v>2</v>
      </c>
      <c r="H250" s="7" t="s">
        <v>1180</v>
      </c>
      <c r="I250" s="8" t="s">
        <v>1181</v>
      </c>
      <c r="J250" s="8" t="s">
        <v>1353</v>
      </c>
      <c r="K250" s="8" t="s">
        <v>305</v>
      </c>
      <c r="L250" s="8" t="s">
        <v>1354</v>
      </c>
      <c r="M250" s="8"/>
      <c r="N250" s="8"/>
      <c r="O250" s="8"/>
      <c r="P250" s="8" t="s">
        <v>40</v>
      </c>
      <c r="Q250" s="8"/>
      <c r="R250" s="8"/>
      <c r="S250" s="8" t="s">
        <v>293</v>
      </c>
      <c r="T250" s="8"/>
      <c r="U250" s="8"/>
      <c r="V250" s="8"/>
      <c r="W250" s="8"/>
      <c r="X250" s="8" t="s">
        <v>156</v>
      </c>
      <c r="Y250" s="8"/>
      <c r="Z250" s="8"/>
      <c r="AA250" s="8"/>
      <c r="AB250" s="8"/>
      <c r="AC250" s="8"/>
      <c r="AD250" s="8"/>
      <c r="AE250" s="8" t="s">
        <v>307</v>
      </c>
      <c r="AF250" s="8"/>
      <c r="AG250" s="8"/>
      <c r="AH250" s="8"/>
      <c r="AI250" s="9"/>
      <c r="AJ250" s="10" t="s">
        <v>508</v>
      </c>
      <c r="AK250" s="222">
        <v>1</v>
      </c>
      <c r="AL250" s="8"/>
      <c r="AM250" s="86" t="s">
        <v>1747</v>
      </c>
      <c r="AN250" s="10"/>
      <c r="AO250" s="12" t="s">
        <v>1051</v>
      </c>
      <c r="AP250" s="223" t="str">
        <f t="shared" si="52"/>
        <v>( 実態調査 )</v>
      </c>
      <c r="AQ250" t="str">
        <f t="shared" si="53"/>
        <v> （準拠する試案連番：）</v>
      </c>
      <c r="AR250">
        <f t="shared" si="54"/>
      </c>
      <c r="AS250">
        <f t="shared" si="55"/>
        <v>1</v>
      </c>
      <c r="AX250">
        <f t="shared" si="47"/>
        <v>1</v>
      </c>
      <c r="AY250" t="s">
        <v>1740</v>
      </c>
    </row>
    <row r="251" spans="1:52" ht="13.5">
      <c r="A251" s="4" t="s">
        <v>1692</v>
      </c>
      <c r="B251" s="5" t="s">
        <v>1046</v>
      </c>
      <c r="C251" s="5" t="s">
        <v>1046</v>
      </c>
      <c r="D251" s="6" t="s">
        <v>1182</v>
      </c>
      <c r="E251" s="5">
        <v>0</v>
      </c>
      <c r="F251" s="5">
        <v>0</v>
      </c>
      <c r="G251" s="5">
        <v>1</v>
      </c>
      <c r="H251" s="7" t="s">
        <v>1183</v>
      </c>
      <c r="I251" s="8"/>
      <c r="J251" s="8"/>
      <c r="K251" s="8"/>
      <c r="L251" s="8"/>
      <c r="M251" s="8"/>
      <c r="N251" s="8"/>
      <c r="O251" s="8"/>
      <c r="P251" s="8" t="s">
        <v>38</v>
      </c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9" t="s">
        <v>1184</v>
      </c>
      <c r="AJ251" s="10" t="s">
        <v>591</v>
      </c>
      <c r="AK251" s="222">
        <v>0</v>
      </c>
      <c r="AL251" s="8">
        <v>0</v>
      </c>
      <c r="AM251" s="86" t="s">
        <v>1109</v>
      </c>
      <c r="AN251" s="10"/>
      <c r="AO251" s="10" t="s">
        <v>1051</v>
      </c>
      <c r="AP251" s="223" t="str">
        <f>"( "&amp;AJ251&amp;" )"</f>
        <v>( 類推 )</v>
      </c>
      <c r="AQ251" t="str">
        <f>IF(AL251="準拠する試案№をご入力下さい",""," （準拠する試案連番："&amp;AL251&amp;"）")</f>
        <v> （準拠する試案連番：0）</v>
      </c>
      <c r="AR251">
        <f>IF(OR(AL251="準拠する連番があれば試案№を、なければ0をご入力下さい",AL251=0),""," （準拠する試案連番："&amp;AL251&amp;"）")</f>
      </c>
      <c r="AS251">
        <f>IF(OR(AK251="この欄は入力不要です",AK251="調査していれば件数、調査していなければ0をご入力下さい",AK251=0),0,AK251)</f>
        <v>0</v>
      </c>
      <c r="AX251">
        <f t="shared" si="47"/>
      </c>
      <c r="AY251" t="s">
        <v>291</v>
      </c>
      <c r="AZ251" s="242">
        <v>117625</v>
      </c>
    </row>
    <row r="252" spans="1:52" ht="13.5">
      <c r="A252" s="4" t="s">
        <v>1693</v>
      </c>
      <c r="B252" s="5" t="s">
        <v>1046</v>
      </c>
      <c r="C252" s="5" t="s">
        <v>1046</v>
      </c>
      <c r="D252" s="6" t="s">
        <v>1182</v>
      </c>
      <c r="E252" s="5">
        <v>0</v>
      </c>
      <c r="F252" s="5">
        <v>0</v>
      </c>
      <c r="G252" s="5">
        <v>1</v>
      </c>
      <c r="H252" s="7" t="s">
        <v>1183</v>
      </c>
      <c r="I252" s="8"/>
      <c r="J252" s="8"/>
      <c r="K252" s="8"/>
      <c r="L252" s="8"/>
      <c r="M252" s="8"/>
      <c r="N252" s="8"/>
      <c r="O252" s="8"/>
      <c r="P252" s="8" t="s">
        <v>38</v>
      </c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9" t="s">
        <v>1184</v>
      </c>
      <c r="AJ252" s="236" t="s">
        <v>591</v>
      </c>
      <c r="AK252" s="237">
        <v>0</v>
      </c>
      <c r="AL252" s="238">
        <v>0</v>
      </c>
      <c r="AM252" s="233" t="s">
        <v>991</v>
      </c>
      <c r="AN252" s="236"/>
      <c r="AO252" s="236" t="s">
        <v>1351</v>
      </c>
      <c r="AP252" s="223" t="str">
        <f aca="true" t="shared" si="56" ref="AP252:AP275">"( "&amp;AJ252&amp;" )"</f>
        <v>( 類推 )</v>
      </c>
      <c r="AQ252" t="str">
        <f aca="true" t="shared" si="57" ref="AQ252:AQ275">IF(AL252="準拠する試案№をご入力下さい",""," （準拠する試案連番："&amp;AL252&amp;"）")</f>
        <v> （準拠する試案連番：0）</v>
      </c>
      <c r="AR252">
        <f aca="true" t="shared" si="58" ref="AR252:AR275">IF(OR(AL252="準拠する連番があれば試案№を、なければ0をご入力下さい",AL252=0),""," （準拠する試案連番："&amp;AL252&amp;"）")</f>
      </c>
      <c r="AS252">
        <f aca="true" t="shared" si="59" ref="AS252:AS275">IF(OR(AK252="この欄は入力不要です",AK252="調査していれば件数、調査していなければ0をご入力下さい",AK252=0),0,AK252)</f>
        <v>0</v>
      </c>
      <c r="AX252">
        <f t="shared" si="47"/>
      </c>
      <c r="AY252" t="s">
        <v>992</v>
      </c>
      <c r="AZ252" s="242">
        <v>137625</v>
      </c>
    </row>
    <row r="253" spans="1:51" ht="13.5">
      <c r="A253" s="4">
        <v>1478</v>
      </c>
      <c r="B253" s="5" t="s">
        <v>1046</v>
      </c>
      <c r="C253" s="5" t="s">
        <v>1046</v>
      </c>
      <c r="D253" s="6" t="s">
        <v>470</v>
      </c>
      <c r="E253" s="5">
        <v>0</v>
      </c>
      <c r="F253" s="5">
        <v>0</v>
      </c>
      <c r="G253" s="5">
        <v>1</v>
      </c>
      <c r="H253" s="7" t="s">
        <v>471</v>
      </c>
      <c r="I253" s="8"/>
      <c r="J253" s="8"/>
      <c r="K253" s="8"/>
      <c r="L253" s="8"/>
      <c r="M253" s="8"/>
      <c r="N253" s="8"/>
      <c r="O253" s="8"/>
      <c r="P253" s="8" t="s">
        <v>38</v>
      </c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9" t="s">
        <v>472</v>
      </c>
      <c r="AJ253" s="236" t="s">
        <v>591</v>
      </c>
      <c r="AK253" s="237">
        <v>0</v>
      </c>
      <c r="AL253" s="238">
        <v>0</v>
      </c>
      <c r="AM253" s="233" t="s">
        <v>1109</v>
      </c>
      <c r="AN253" s="236"/>
      <c r="AO253" s="236" t="s">
        <v>1051</v>
      </c>
      <c r="AP253" s="223" t="str">
        <f t="shared" si="56"/>
        <v>( 類推 )</v>
      </c>
      <c r="AQ253" t="str">
        <f t="shared" si="57"/>
        <v> （準拠する試案連番：0）</v>
      </c>
      <c r="AR253">
        <f t="shared" si="58"/>
      </c>
      <c r="AS253">
        <f t="shared" si="59"/>
        <v>0</v>
      </c>
      <c r="AX253">
        <f t="shared" si="47"/>
      </c>
      <c r="AY253" t="s">
        <v>291</v>
      </c>
    </row>
    <row r="254" spans="1:51" ht="13.5">
      <c r="A254" s="4">
        <v>1483</v>
      </c>
      <c r="B254" s="5" t="s">
        <v>1046</v>
      </c>
      <c r="C254" s="5" t="s">
        <v>1046</v>
      </c>
      <c r="D254" s="6" t="s">
        <v>473</v>
      </c>
      <c r="E254" s="5">
        <v>0</v>
      </c>
      <c r="F254" s="5">
        <v>0</v>
      </c>
      <c r="G254" s="5">
        <v>1</v>
      </c>
      <c r="H254" s="7" t="s">
        <v>474</v>
      </c>
      <c r="I254" s="8"/>
      <c r="J254" s="8"/>
      <c r="K254" s="8"/>
      <c r="L254" s="8"/>
      <c r="M254" s="8"/>
      <c r="N254" s="8"/>
      <c r="O254" s="8"/>
      <c r="P254" s="8" t="s">
        <v>38</v>
      </c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9" t="s">
        <v>475</v>
      </c>
      <c r="AJ254" s="236" t="s">
        <v>591</v>
      </c>
      <c r="AK254" s="237">
        <v>0</v>
      </c>
      <c r="AL254" s="238">
        <v>0</v>
      </c>
      <c r="AM254" s="233" t="s">
        <v>1109</v>
      </c>
      <c r="AN254" s="236"/>
      <c r="AO254" s="236" t="s">
        <v>1051</v>
      </c>
      <c r="AP254" s="223" t="str">
        <f t="shared" si="56"/>
        <v>( 類推 )</v>
      </c>
      <c r="AQ254" t="str">
        <f t="shared" si="57"/>
        <v> （準拠する試案連番：0）</v>
      </c>
      <c r="AR254">
        <f t="shared" si="58"/>
      </c>
      <c r="AS254">
        <f t="shared" si="59"/>
        <v>0</v>
      </c>
      <c r="AX254">
        <f t="shared" si="47"/>
      </c>
      <c r="AY254" t="s">
        <v>291</v>
      </c>
    </row>
    <row r="255" spans="1:51" ht="13.5">
      <c r="A255" s="4">
        <v>1487</v>
      </c>
      <c r="B255" s="5" t="s">
        <v>1046</v>
      </c>
      <c r="C255" s="5" t="s">
        <v>1046</v>
      </c>
      <c r="D255" s="6" t="s">
        <v>476</v>
      </c>
      <c r="E255" s="5">
        <v>0</v>
      </c>
      <c r="F255" s="5">
        <v>0</v>
      </c>
      <c r="G255" s="5">
        <v>1</v>
      </c>
      <c r="H255" s="7" t="s">
        <v>477</v>
      </c>
      <c r="I255" s="8" t="s">
        <v>477</v>
      </c>
      <c r="J255" s="8" t="s">
        <v>1353</v>
      </c>
      <c r="K255" s="8" t="s">
        <v>996</v>
      </c>
      <c r="L255" s="8" t="s">
        <v>1355</v>
      </c>
      <c r="M255" s="8"/>
      <c r="N255" s="8"/>
      <c r="O255" s="8"/>
      <c r="P255" s="8" t="s">
        <v>38</v>
      </c>
      <c r="Q255" s="8"/>
      <c r="R255" s="8"/>
      <c r="S255" s="8" t="s">
        <v>293</v>
      </c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9"/>
      <c r="AJ255" s="236" t="s">
        <v>593</v>
      </c>
      <c r="AK255" s="237" t="s">
        <v>1599</v>
      </c>
      <c r="AL255" s="238" t="s">
        <v>1599</v>
      </c>
      <c r="AM255" s="233" t="s">
        <v>1109</v>
      </c>
      <c r="AN255" s="236"/>
      <c r="AO255" s="240" t="s">
        <v>1051</v>
      </c>
      <c r="AP255" s="223" t="str">
        <f t="shared" si="56"/>
        <v>( 調査期間中データなし )</v>
      </c>
      <c r="AQ255" t="str">
        <f t="shared" si="57"/>
        <v> （準拠する試案連番：この欄は入力不要です）</v>
      </c>
      <c r="AR255" t="str">
        <f t="shared" si="58"/>
        <v> （準拠する試案連番：この欄は入力不要です）</v>
      </c>
      <c r="AS255">
        <f t="shared" si="59"/>
        <v>0</v>
      </c>
      <c r="AX255">
        <f t="shared" si="47"/>
      </c>
      <c r="AY255" t="s">
        <v>291</v>
      </c>
    </row>
    <row r="256" spans="1:51" ht="13.5">
      <c r="A256" s="4">
        <v>1488</v>
      </c>
      <c r="B256" s="5" t="s">
        <v>1046</v>
      </c>
      <c r="C256" s="5" t="s">
        <v>1046</v>
      </c>
      <c r="D256" s="6" t="s">
        <v>1185</v>
      </c>
      <c r="E256" s="5">
        <v>0</v>
      </c>
      <c r="F256" s="5">
        <v>0</v>
      </c>
      <c r="G256" s="5">
        <v>1</v>
      </c>
      <c r="H256" s="7" t="s">
        <v>1186</v>
      </c>
      <c r="I256" s="8"/>
      <c r="J256" s="8" t="s">
        <v>1353</v>
      </c>
      <c r="K256" s="8" t="s">
        <v>936</v>
      </c>
      <c r="L256" s="8" t="s">
        <v>1187</v>
      </c>
      <c r="M256" s="8"/>
      <c r="N256" s="8"/>
      <c r="O256" s="8"/>
      <c r="P256" s="8" t="s">
        <v>38</v>
      </c>
      <c r="Q256" s="8"/>
      <c r="R256" s="8"/>
      <c r="S256" s="8" t="s">
        <v>293</v>
      </c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9" t="s">
        <v>472</v>
      </c>
      <c r="AJ256" s="236" t="s">
        <v>592</v>
      </c>
      <c r="AK256" s="237">
        <v>30</v>
      </c>
      <c r="AL256" s="238" t="s">
        <v>1599</v>
      </c>
      <c r="AM256" s="233" t="s">
        <v>1109</v>
      </c>
      <c r="AN256" s="236"/>
      <c r="AO256" s="240" t="s">
        <v>1051</v>
      </c>
      <c r="AP256" s="223" t="str">
        <f t="shared" si="56"/>
        <v>( 実態調査 )</v>
      </c>
      <c r="AQ256" t="str">
        <f t="shared" si="57"/>
        <v> （準拠する試案連番：この欄は入力不要です）</v>
      </c>
      <c r="AR256" t="str">
        <f t="shared" si="58"/>
        <v> （準拠する試案連番：この欄は入力不要です）</v>
      </c>
      <c r="AS256">
        <f t="shared" si="59"/>
        <v>30</v>
      </c>
      <c r="AX256">
        <f t="shared" si="47"/>
      </c>
      <c r="AY256" t="s">
        <v>291</v>
      </c>
    </row>
    <row r="257" spans="1:51" ht="13.5">
      <c r="A257" s="4">
        <v>1489</v>
      </c>
      <c r="B257" s="5" t="s">
        <v>1046</v>
      </c>
      <c r="C257" s="5" t="s">
        <v>1046</v>
      </c>
      <c r="D257" s="6" t="s">
        <v>1188</v>
      </c>
      <c r="E257" s="5">
        <v>0</v>
      </c>
      <c r="F257" s="5">
        <v>0</v>
      </c>
      <c r="G257" s="5">
        <v>1</v>
      </c>
      <c r="H257" s="7" t="s">
        <v>1189</v>
      </c>
      <c r="I257" s="8"/>
      <c r="J257" s="8" t="s">
        <v>1353</v>
      </c>
      <c r="K257" s="8" t="s">
        <v>931</v>
      </c>
      <c r="L257" s="8" t="s">
        <v>1482</v>
      </c>
      <c r="M257" s="8"/>
      <c r="N257" s="8"/>
      <c r="O257" s="8"/>
      <c r="P257" s="8" t="s">
        <v>38</v>
      </c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 t="s">
        <v>1190</v>
      </c>
      <c r="AC257" s="8"/>
      <c r="AD257" s="8"/>
      <c r="AE257" s="8" t="s">
        <v>281</v>
      </c>
      <c r="AF257" s="8"/>
      <c r="AG257" s="8"/>
      <c r="AH257" s="8"/>
      <c r="AI257" s="9"/>
      <c r="AJ257" s="236" t="s">
        <v>593</v>
      </c>
      <c r="AK257" s="237" t="s">
        <v>1599</v>
      </c>
      <c r="AL257" s="238" t="s">
        <v>1599</v>
      </c>
      <c r="AM257" s="233" t="s">
        <v>241</v>
      </c>
      <c r="AN257" s="236"/>
      <c r="AO257" s="240" t="s">
        <v>1051</v>
      </c>
      <c r="AP257" s="223" t="str">
        <f>"( "&amp;AJ257&amp;" )"</f>
        <v>( 調査期間中データなし )</v>
      </c>
      <c r="AQ257" t="str">
        <f>IF(AL257="準拠する試案№をご入力下さい",""," （準拠する試案連番："&amp;AL257&amp;"）")</f>
        <v> （準拠する試案連番：この欄は入力不要です）</v>
      </c>
      <c r="AR257" t="str">
        <f>IF(OR(AL257="準拠する連番があれば試案№を、なければ0をご入力下さい",AL257=0),""," （準拠する試案連番："&amp;AL257&amp;"）")</f>
        <v> （準拠する試案連番：この欄は入力不要です）</v>
      </c>
      <c r="AS257">
        <f>IF(OR(AK257="この欄は入力不要です",AK257="調査していれば件数、調査していなければ0をご入力下さい",AK257=0),0,AK257)</f>
        <v>0</v>
      </c>
      <c r="AX257">
        <f t="shared" si="47"/>
      </c>
      <c r="AY257" t="s">
        <v>243</v>
      </c>
    </row>
    <row r="258" spans="1:51" ht="13.5">
      <c r="A258" s="4">
        <v>1490</v>
      </c>
      <c r="B258" s="5" t="s">
        <v>1046</v>
      </c>
      <c r="C258" s="5" t="s">
        <v>1046</v>
      </c>
      <c r="D258" s="6" t="s">
        <v>1191</v>
      </c>
      <c r="E258" s="5">
        <v>0</v>
      </c>
      <c r="F258" s="5">
        <v>0</v>
      </c>
      <c r="G258" s="5">
        <v>1</v>
      </c>
      <c r="H258" s="7" t="s">
        <v>1192</v>
      </c>
      <c r="I258" s="8" t="s">
        <v>478</v>
      </c>
      <c r="J258" s="8" t="s">
        <v>1353</v>
      </c>
      <c r="K258" s="8"/>
      <c r="L258" s="8"/>
      <c r="M258" s="8"/>
      <c r="N258" s="8"/>
      <c r="O258" s="8"/>
      <c r="P258" s="8" t="s">
        <v>939</v>
      </c>
      <c r="Q258" s="8"/>
      <c r="R258" s="8"/>
      <c r="S258" s="8" t="s">
        <v>293</v>
      </c>
      <c r="T258" s="8"/>
      <c r="U258" s="8"/>
      <c r="V258" s="8"/>
      <c r="W258" s="8"/>
      <c r="X258" s="8"/>
      <c r="Y258" s="8"/>
      <c r="Z258" s="8"/>
      <c r="AA258" s="8"/>
      <c r="AB258" s="8" t="s">
        <v>16</v>
      </c>
      <c r="AC258" s="8"/>
      <c r="AD258" s="8"/>
      <c r="AE258" s="8" t="s">
        <v>307</v>
      </c>
      <c r="AF258" s="8"/>
      <c r="AG258" s="8"/>
      <c r="AH258" s="8"/>
      <c r="AI258" s="9" t="s">
        <v>479</v>
      </c>
      <c r="AJ258" s="236" t="s">
        <v>592</v>
      </c>
      <c r="AK258" s="237">
        <v>50</v>
      </c>
      <c r="AL258" s="238" t="s">
        <v>1599</v>
      </c>
      <c r="AM258" s="233" t="s">
        <v>1109</v>
      </c>
      <c r="AN258" s="236"/>
      <c r="AO258" s="240" t="s">
        <v>1051</v>
      </c>
      <c r="AP258" s="223" t="str">
        <f>"( "&amp;AJ258&amp;" )"</f>
        <v>( 実態調査 )</v>
      </c>
      <c r="AQ258" t="str">
        <f>IF(AL258="準拠する試案№をご入力下さい",""," （準拠する試案連番："&amp;AL258&amp;"）")</f>
        <v> （準拠する試案連番：この欄は入力不要です）</v>
      </c>
      <c r="AR258" t="str">
        <f>IF(OR(AL258="準拠する連番があれば試案№を、なければ0をご入力下さい",AL258=0),""," （準拠する試案連番："&amp;AL258&amp;"）")</f>
        <v> （準拠する試案連番：この欄は入力不要です）</v>
      </c>
      <c r="AS258">
        <f>IF(OR(AK258="この欄は入力不要です",AK258="調査していれば件数、調査していなければ0をご入力下さい",AK258=0),0,AK258)</f>
        <v>50</v>
      </c>
      <c r="AX258">
        <f t="shared" si="47"/>
        <v>1</v>
      </c>
      <c r="AY258" t="s">
        <v>291</v>
      </c>
    </row>
    <row r="259" spans="1:51" ht="13.5">
      <c r="A259" s="4">
        <v>1490</v>
      </c>
      <c r="B259" s="5" t="s">
        <v>1046</v>
      </c>
      <c r="C259" s="5" t="s">
        <v>1046</v>
      </c>
      <c r="D259" s="6" t="s">
        <v>1191</v>
      </c>
      <c r="E259" s="5">
        <v>0</v>
      </c>
      <c r="F259" s="5">
        <v>0</v>
      </c>
      <c r="G259" s="5">
        <v>1</v>
      </c>
      <c r="H259" s="7" t="s">
        <v>1192</v>
      </c>
      <c r="I259" s="8" t="s">
        <v>478</v>
      </c>
      <c r="J259" s="8" t="s">
        <v>1353</v>
      </c>
      <c r="K259" s="8"/>
      <c r="L259" s="8"/>
      <c r="M259" s="8"/>
      <c r="N259" s="8"/>
      <c r="O259" s="8"/>
      <c r="P259" s="8" t="s">
        <v>939</v>
      </c>
      <c r="Q259" s="8"/>
      <c r="R259" s="8"/>
      <c r="S259" s="8" t="s">
        <v>293</v>
      </c>
      <c r="T259" s="8"/>
      <c r="U259" s="8"/>
      <c r="V259" s="8"/>
      <c r="W259" s="8"/>
      <c r="X259" s="8"/>
      <c r="Y259" s="8"/>
      <c r="Z259" s="8"/>
      <c r="AA259" s="8"/>
      <c r="AB259" s="8" t="s">
        <v>16</v>
      </c>
      <c r="AC259" s="8"/>
      <c r="AD259" s="8"/>
      <c r="AE259" s="8" t="s">
        <v>307</v>
      </c>
      <c r="AF259" s="8"/>
      <c r="AG259" s="8"/>
      <c r="AH259" s="8"/>
      <c r="AI259" s="9" t="s">
        <v>479</v>
      </c>
      <c r="AJ259" s="10" t="s">
        <v>508</v>
      </c>
      <c r="AK259" s="222">
        <v>1</v>
      </c>
      <c r="AL259" s="8"/>
      <c r="AM259" s="86" t="s">
        <v>1747</v>
      </c>
      <c r="AN259" s="10"/>
      <c r="AO259" s="12" t="s">
        <v>1051</v>
      </c>
      <c r="AP259" s="223" t="str">
        <f t="shared" si="56"/>
        <v>( 実態調査 )</v>
      </c>
      <c r="AQ259" t="str">
        <f t="shared" si="57"/>
        <v> （準拠する試案連番：）</v>
      </c>
      <c r="AR259">
        <f t="shared" si="58"/>
      </c>
      <c r="AS259">
        <f t="shared" si="59"/>
        <v>1</v>
      </c>
      <c r="AX259">
        <f aca="true" t="shared" si="60" ref="AX259:AX322">IF(OR(A259=A258,A259=A260),1,"")</f>
        <v>1</v>
      </c>
      <c r="AY259" t="s">
        <v>1741</v>
      </c>
    </row>
    <row r="260" spans="1:51" ht="13.5">
      <c r="A260" s="4">
        <v>1494</v>
      </c>
      <c r="B260" s="5" t="s">
        <v>1046</v>
      </c>
      <c r="C260" s="5" t="s">
        <v>1046</v>
      </c>
      <c r="D260" s="6" t="s">
        <v>1036</v>
      </c>
      <c r="E260" s="5">
        <v>0</v>
      </c>
      <c r="F260" s="5">
        <v>0</v>
      </c>
      <c r="G260" s="5">
        <v>1</v>
      </c>
      <c r="H260" s="7" t="s">
        <v>480</v>
      </c>
      <c r="I260" s="8"/>
      <c r="J260" s="8" t="s">
        <v>1353</v>
      </c>
      <c r="K260" s="8" t="s">
        <v>1519</v>
      </c>
      <c r="L260" s="8"/>
      <c r="M260" s="8"/>
      <c r="N260" s="8"/>
      <c r="O260" s="8"/>
      <c r="P260" s="8" t="s">
        <v>939</v>
      </c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9" t="s">
        <v>481</v>
      </c>
      <c r="AJ260" s="10" t="s">
        <v>593</v>
      </c>
      <c r="AK260" s="222" t="s">
        <v>1599</v>
      </c>
      <c r="AL260" s="8" t="s">
        <v>1599</v>
      </c>
      <c r="AM260" s="86" t="s">
        <v>1109</v>
      </c>
      <c r="AN260" s="10"/>
      <c r="AO260" s="12" t="s">
        <v>1051</v>
      </c>
      <c r="AP260" s="223" t="str">
        <f>"( "&amp;AJ260&amp;" )"</f>
        <v>( 調査期間中データなし )</v>
      </c>
      <c r="AQ260" t="str">
        <f>IF(AL260="準拠する試案№をご入力下さい",""," （準拠する試案連番："&amp;AL260&amp;"）")</f>
        <v> （準拠する試案連番：この欄は入力不要です）</v>
      </c>
      <c r="AR260" t="str">
        <f>IF(OR(AL260="準拠する連番があれば試案№を、なければ0をご入力下さい",AL260=0),""," （準拠する試案連番："&amp;AL260&amp;"）")</f>
        <v> （準拠する試案連番：この欄は入力不要です）</v>
      </c>
      <c r="AS260">
        <f>IF(OR(AK260="この欄は入力不要です",AK260="調査していれば件数、調査していなければ0をご入力下さい",AK260=0),0,AK260)</f>
        <v>0</v>
      </c>
      <c r="AX260">
        <f t="shared" si="60"/>
        <v>1</v>
      </c>
      <c r="AY260" t="s">
        <v>291</v>
      </c>
    </row>
    <row r="261" spans="1:51" ht="13.5">
      <c r="A261" s="4">
        <v>1494</v>
      </c>
      <c r="B261" s="5" t="s">
        <v>1046</v>
      </c>
      <c r="C261" s="5" t="s">
        <v>1046</v>
      </c>
      <c r="D261" s="6" t="s">
        <v>1036</v>
      </c>
      <c r="E261" s="5">
        <v>0</v>
      </c>
      <c r="F261" s="5">
        <v>0</v>
      </c>
      <c r="G261" s="5">
        <v>1</v>
      </c>
      <c r="H261" s="7" t="s">
        <v>480</v>
      </c>
      <c r="I261" s="8"/>
      <c r="J261" s="8" t="s">
        <v>1353</v>
      </c>
      <c r="K261" s="8" t="s">
        <v>1519</v>
      </c>
      <c r="L261" s="8"/>
      <c r="M261" s="8"/>
      <c r="N261" s="8"/>
      <c r="O261" s="8"/>
      <c r="P261" s="8" t="s">
        <v>939</v>
      </c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9" t="s">
        <v>481</v>
      </c>
      <c r="AJ261" s="236" t="s">
        <v>508</v>
      </c>
      <c r="AK261" s="237">
        <v>1</v>
      </c>
      <c r="AL261" s="238"/>
      <c r="AM261" s="233" t="s">
        <v>1747</v>
      </c>
      <c r="AN261" s="236"/>
      <c r="AO261" s="240" t="s">
        <v>1051</v>
      </c>
      <c r="AP261" s="223" t="str">
        <f t="shared" si="56"/>
        <v>( 実態調査 )</v>
      </c>
      <c r="AQ261" t="str">
        <f t="shared" si="57"/>
        <v> （準拠する試案連番：）</v>
      </c>
      <c r="AR261">
        <f t="shared" si="58"/>
      </c>
      <c r="AS261">
        <f t="shared" si="59"/>
        <v>1</v>
      </c>
      <c r="AX261">
        <f t="shared" si="60"/>
        <v>1</v>
      </c>
      <c r="AY261" t="s">
        <v>1741</v>
      </c>
    </row>
    <row r="262" spans="1:51" ht="13.5">
      <c r="A262" s="4">
        <v>1499</v>
      </c>
      <c r="B262" s="5" t="s">
        <v>1046</v>
      </c>
      <c r="C262" s="5" t="s">
        <v>1046</v>
      </c>
      <c r="D262" s="6" t="s">
        <v>482</v>
      </c>
      <c r="E262" s="5">
        <v>0</v>
      </c>
      <c r="F262" s="5">
        <v>0</v>
      </c>
      <c r="G262" s="5">
        <v>1</v>
      </c>
      <c r="H262" s="7" t="s">
        <v>483</v>
      </c>
      <c r="I262" s="8"/>
      <c r="J262" s="8" t="s">
        <v>1353</v>
      </c>
      <c r="K262" s="8" t="s">
        <v>1519</v>
      </c>
      <c r="L262" s="8"/>
      <c r="M262" s="8"/>
      <c r="N262" s="8"/>
      <c r="O262" s="8"/>
      <c r="P262" s="8" t="s">
        <v>939</v>
      </c>
      <c r="Q262" s="8"/>
      <c r="R262" s="8"/>
      <c r="S262" s="8" t="s">
        <v>293</v>
      </c>
      <c r="T262" s="8"/>
      <c r="U262" s="8"/>
      <c r="V262" s="8"/>
      <c r="W262" s="8"/>
      <c r="X262" s="8"/>
      <c r="Y262" s="8"/>
      <c r="Z262" s="8"/>
      <c r="AA262" s="8"/>
      <c r="AB262" s="8" t="s">
        <v>16</v>
      </c>
      <c r="AC262" s="8"/>
      <c r="AD262" s="8"/>
      <c r="AE262" s="8"/>
      <c r="AF262" s="8"/>
      <c r="AG262" s="8"/>
      <c r="AH262" s="8"/>
      <c r="AI262" s="9" t="s">
        <v>484</v>
      </c>
      <c r="AJ262" s="236" t="s">
        <v>508</v>
      </c>
      <c r="AK262" s="237">
        <v>1</v>
      </c>
      <c r="AL262" s="238"/>
      <c r="AM262" s="233" t="s">
        <v>1747</v>
      </c>
      <c r="AN262" s="236"/>
      <c r="AO262" s="240" t="s">
        <v>1051</v>
      </c>
      <c r="AP262" s="223" t="str">
        <f>"( "&amp;AJ262&amp;" )"</f>
        <v>( 実態調査 )</v>
      </c>
      <c r="AQ262" t="str">
        <f>IF(AL262="準拠する試案№をご入力下さい",""," （準拠する試案連番："&amp;AL262&amp;"）")</f>
        <v> （準拠する試案連番：）</v>
      </c>
      <c r="AR262">
        <f>IF(OR(AL262="準拠する連番があれば試案№を、なければ0をご入力下さい",AL262=0),""," （準拠する試案連番："&amp;AL262&amp;"）")</f>
      </c>
      <c r="AS262">
        <f>IF(OR(AK262="この欄は入力不要です",AK262="調査していれば件数、調査していなければ0をご入力下さい",AK262=0),0,AK262)</f>
        <v>1</v>
      </c>
      <c r="AX262">
        <f t="shared" si="60"/>
        <v>1</v>
      </c>
      <c r="AY262" t="s">
        <v>1741</v>
      </c>
    </row>
    <row r="263" spans="1:51" ht="13.5">
      <c r="A263" s="4">
        <v>1499</v>
      </c>
      <c r="B263" s="5" t="s">
        <v>1046</v>
      </c>
      <c r="C263" s="5" t="s">
        <v>1046</v>
      </c>
      <c r="D263" s="6" t="s">
        <v>482</v>
      </c>
      <c r="E263" s="5">
        <v>0</v>
      </c>
      <c r="F263" s="5">
        <v>0</v>
      </c>
      <c r="G263" s="5">
        <v>1</v>
      </c>
      <c r="H263" s="7" t="s">
        <v>483</v>
      </c>
      <c r="I263" s="8"/>
      <c r="J263" s="8" t="s">
        <v>1353</v>
      </c>
      <c r="K263" s="8" t="s">
        <v>1519</v>
      </c>
      <c r="L263" s="8"/>
      <c r="M263" s="8"/>
      <c r="N263" s="8"/>
      <c r="O263" s="8"/>
      <c r="P263" s="8" t="s">
        <v>939</v>
      </c>
      <c r="Q263" s="8"/>
      <c r="R263" s="8"/>
      <c r="S263" s="8" t="s">
        <v>293</v>
      </c>
      <c r="T263" s="8"/>
      <c r="U263" s="8"/>
      <c r="V263" s="8"/>
      <c r="W263" s="8"/>
      <c r="X263" s="8"/>
      <c r="Y263" s="8"/>
      <c r="Z263" s="8"/>
      <c r="AA263" s="8"/>
      <c r="AB263" s="8" t="s">
        <v>16</v>
      </c>
      <c r="AC263" s="8"/>
      <c r="AD263" s="8"/>
      <c r="AE263" s="8"/>
      <c r="AF263" s="8"/>
      <c r="AG263" s="8"/>
      <c r="AH263" s="8"/>
      <c r="AI263" s="9" t="s">
        <v>484</v>
      </c>
      <c r="AJ263" s="10" t="s">
        <v>591</v>
      </c>
      <c r="AK263" s="222">
        <v>0</v>
      </c>
      <c r="AL263" s="8">
        <v>0</v>
      </c>
      <c r="AM263" s="86" t="s">
        <v>1109</v>
      </c>
      <c r="AN263" s="10"/>
      <c r="AO263" s="12" t="s">
        <v>1051</v>
      </c>
      <c r="AP263" s="223" t="str">
        <f t="shared" si="56"/>
        <v>( 類推 )</v>
      </c>
      <c r="AQ263" t="str">
        <f t="shared" si="57"/>
        <v> （準拠する試案連番：0）</v>
      </c>
      <c r="AR263">
        <f t="shared" si="58"/>
      </c>
      <c r="AS263">
        <f t="shared" si="59"/>
        <v>0</v>
      </c>
      <c r="AX263">
        <f t="shared" si="60"/>
        <v>1</v>
      </c>
      <c r="AY263" t="s">
        <v>291</v>
      </c>
    </row>
    <row r="264" spans="1:51" ht="13.5">
      <c r="A264" s="4">
        <v>1503</v>
      </c>
      <c r="B264" s="5" t="s">
        <v>1046</v>
      </c>
      <c r="C264" s="5" t="s">
        <v>1046</v>
      </c>
      <c r="D264" s="6" t="s">
        <v>485</v>
      </c>
      <c r="E264" s="5">
        <v>0</v>
      </c>
      <c r="F264" s="5">
        <v>0</v>
      </c>
      <c r="G264" s="5">
        <v>1</v>
      </c>
      <c r="H264" s="7" t="s">
        <v>486</v>
      </c>
      <c r="I264" s="8" t="s">
        <v>487</v>
      </c>
      <c r="J264" s="8" t="s">
        <v>1353</v>
      </c>
      <c r="K264" s="8"/>
      <c r="L264" s="8"/>
      <c r="M264" s="8"/>
      <c r="N264" s="8"/>
      <c r="O264" s="8"/>
      <c r="P264" s="8" t="s">
        <v>14</v>
      </c>
      <c r="Q264" s="8"/>
      <c r="R264" s="8"/>
      <c r="S264" s="8" t="s">
        <v>293</v>
      </c>
      <c r="T264" s="8"/>
      <c r="U264" s="8"/>
      <c r="V264" s="8"/>
      <c r="W264" s="8"/>
      <c r="X264" s="8"/>
      <c r="Y264" s="8"/>
      <c r="Z264" s="8"/>
      <c r="AA264" s="8"/>
      <c r="AB264" s="8" t="s">
        <v>16</v>
      </c>
      <c r="AC264" s="8"/>
      <c r="AD264" s="8"/>
      <c r="AE264" s="8" t="s">
        <v>307</v>
      </c>
      <c r="AF264" s="8"/>
      <c r="AG264" s="8"/>
      <c r="AH264" s="8"/>
      <c r="AI264" s="9"/>
      <c r="AJ264" s="236" t="s">
        <v>508</v>
      </c>
      <c r="AK264" s="237">
        <v>1</v>
      </c>
      <c r="AL264" s="238"/>
      <c r="AM264" s="233" t="s">
        <v>1747</v>
      </c>
      <c r="AN264" s="236"/>
      <c r="AO264" s="240" t="s">
        <v>1051</v>
      </c>
      <c r="AP264" s="223" t="str">
        <f>"( "&amp;AJ264&amp;" )"</f>
        <v>( 実態調査 )</v>
      </c>
      <c r="AQ264" t="str">
        <f>IF(AL264="準拠する試案№をご入力下さい",""," （準拠する試案連番："&amp;AL264&amp;"）")</f>
        <v> （準拠する試案連番：）</v>
      </c>
      <c r="AR264">
        <f>IF(OR(AL264="準拠する連番があれば試案№を、なければ0をご入力下さい",AL264=0),""," （準拠する試案連番："&amp;AL264&amp;"）")</f>
      </c>
      <c r="AS264">
        <f>IF(OR(AK264="この欄は入力不要です",AK264="調査していれば件数、調査していなければ0をご入力下さい",AK264=0),0,AK264)</f>
        <v>1</v>
      </c>
      <c r="AX264">
        <f t="shared" si="60"/>
        <v>1</v>
      </c>
      <c r="AY264" t="s">
        <v>1741</v>
      </c>
    </row>
    <row r="265" spans="1:51" ht="13.5">
      <c r="A265" s="4">
        <v>1503</v>
      </c>
      <c r="B265" s="5" t="s">
        <v>1046</v>
      </c>
      <c r="C265" s="5" t="s">
        <v>1046</v>
      </c>
      <c r="D265" s="6" t="s">
        <v>485</v>
      </c>
      <c r="E265" s="5">
        <v>0</v>
      </c>
      <c r="F265" s="5">
        <v>0</v>
      </c>
      <c r="G265" s="5">
        <v>1</v>
      </c>
      <c r="H265" s="7" t="s">
        <v>486</v>
      </c>
      <c r="I265" s="8" t="s">
        <v>487</v>
      </c>
      <c r="J265" s="8" t="s">
        <v>1353</v>
      </c>
      <c r="K265" s="8"/>
      <c r="L265" s="8"/>
      <c r="M265" s="8"/>
      <c r="N265" s="8"/>
      <c r="O265" s="8"/>
      <c r="P265" s="8" t="s">
        <v>14</v>
      </c>
      <c r="Q265" s="8"/>
      <c r="R265" s="8"/>
      <c r="S265" s="8" t="s">
        <v>293</v>
      </c>
      <c r="T265" s="8"/>
      <c r="U265" s="8"/>
      <c r="V265" s="8"/>
      <c r="W265" s="8"/>
      <c r="X265" s="8"/>
      <c r="Y265" s="8"/>
      <c r="Z265" s="8"/>
      <c r="AA265" s="8"/>
      <c r="AB265" s="8" t="s">
        <v>16</v>
      </c>
      <c r="AC265" s="8"/>
      <c r="AD265" s="8"/>
      <c r="AE265" s="8" t="s">
        <v>307</v>
      </c>
      <c r="AF265" s="8"/>
      <c r="AG265" s="8"/>
      <c r="AH265" s="8"/>
      <c r="AI265" s="9"/>
      <c r="AJ265" s="10" t="s">
        <v>593</v>
      </c>
      <c r="AK265" s="222" t="s">
        <v>1599</v>
      </c>
      <c r="AL265" s="8" t="s">
        <v>1599</v>
      </c>
      <c r="AM265" s="86" t="s">
        <v>1109</v>
      </c>
      <c r="AN265" s="10"/>
      <c r="AO265" s="12" t="s">
        <v>1051</v>
      </c>
      <c r="AP265" s="223" t="str">
        <f t="shared" si="56"/>
        <v>( 調査期間中データなし )</v>
      </c>
      <c r="AQ265" t="str">
        <f t="shared" si="57"/>
        <v> （準拠する試案連番：この欄は入力不要です）</v>
      </c>
      <c r="AR265" t="str">
        <f t="shared" si="58"/>
        <v> （準拠する試案連番：この欄は入力不要です）</v>
      </c>
      <c r="AS265">
        <f t="shared" si="59"/>
        <v>0</v>
      </c>
      <c r="AX265">
        <f t="shared" si="60"/>
        <v>1</v>
      </c>
      <c r="AY265" t="s">
        <v>291</v>
      </c>
    </row>
    <row r="266" spans="1:51" ht="13.5">
      <c r="A266" s="4">
        <v>1510</v>
      </c>
      <c r="B266" s="5" t="s">
        <v>1046</v>
      </c>
      <c r="C266" s="5" t="s">
        <v>1046</v>
      </c>
      <c r="D266" s="6" t="s">
        <v>493</v>
      </c>
      <c r="E266" s="5">
        <v>0</v>
      </c>
      <c r="F266" s="5">
        <v>0</v>
      </c>
      <c r="G266" s="5">
        <v>1</v>
      </c>
      <c r="H266" s="7" t="s">
        <v>494</v>
      </c>
      <c r="I266" s="8"/>
      <c r="J266" s="8"/>
      <c r="K266" s="8"/>
      <c r="L266" s="8"/>
      <c r="M266" s="8"/>
      <c r="N266" s="8"/>
      <c r="O266" s="8"/>
      <c r="P266" s="8" t="s">
        <v>14</v>
      </c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9"/>
      <c r="AJ266" s="236" t="s">
        <v>508</v>
      </c>
      <c r="AK266" s="237">
        <v>1</v>
      </c>
      <c r="AL266" s="238"/>
      <c r="AM266" s="233" t="s">
        <v>1747</v>
      </c>
      <c r="AN266" s="236"/>
      <c r="AO266" s="240" t="s">
        <v>1051</v>
      </c>
      <c r="AP266" s="223" t="str">
        <f>"( "&amp;AJ266&amp;" )"</f>
        <v>( 実態調査 )</v>
      </c>
      <c r="AQ266" t="str">
        <f>IF(AL266="準拠する試案№をご入力下さい",""," （準拠する試案連番："&amp;AL266&amp;"）")</f>
        <v> （準拠する試案連番：）</v>
      </c>
      <c r="AR266">
        <f>IF(OR(AL266="準拠する連番があれば試案№を、なければ0をご入力下さい",AL266=0),""," （準拠する試案連番："&amp;AL266&amp;"）")</f>
      </c>
      <c r="AS266">
        <f>IF(OR(AK266="この欄は入力不要です",AK266="調査していれば件数、調査していなければ0をご入力下さい",AK266=0),0,AK266)</f>
        <v>1</v>
      </c>
      <c r="AX266">
        <f t="shared" si="60"/>
        <v>1</v>
      </c>
      <c r="AY266" t="s">
        <v>1741</v>
      </c>
    </row>
    <row r="267" spans="1:51" ht="13.5">
      <c r="A267" s="4">
        <v>1510</v>
      </c>
      <c r="B267" s="5" t="s">
        <v>1046</v>
      </c>
      <c r="C267" s="5" t="s">
        <v>1046</v>
      </c>
      <c r="D267" s="6" t="s">
        <v>493</v>
      </c>
      <c r="E267" s="5">
        <v>0</v>
      </c>
      <c r="F267" s="5">
        <v>0</v>
      </c>
      <c r="G267" s="5">
        <v>1</v>
      </c>
      <c r="H267" s="7" t="s">
        <v>494</v>
      </c>
      <c r="I267" s="8"/>
      <c r="J267" s="8"/>
      <c r="K267" s="8"/>
      <c r="L267" s="8"/>
      <c r="M267" s="8"/>
      <c r="N267" s="8"/>
      <c r="O267" s="8"/>
      <c r="P267" s="8" t="s">
        <v>14</v>
      </c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9"/>
      <c r="AJ267" s="10" t="s">
        <v>593</v>
      </c>
      <c r="AK267" s="222" t="s">
        <v>1599</v>
      </c>
      <c r="AL267" s="8" t="s">
        <v>1599</v>
      </c>
      <c r="AM267" s="86" t="s">
        <v>1109</v>
      </c>
      <c r="AN267" s="10"/>
      <c r="AO267" s="12" t="s">
        <v>1051</v>
      </c>
      <c r="AP267" s="223" t="str">
        <f t="shared" si="56"/>
        <v>( 調査期間中データなし )</v>
      </c>
      <c r="AQ267" t="str">
        <f t="shared" si="57"/>
        <v> （準拠する試案連番：この欄は入力不要です）</v>
      </c>
      <c r="AR267" t="str">
        <f t="shared" si="58"/>
        <v> （準拠する試案連番：この欄は入力不要です）</v>
      </c>
      <c r="AS267">
        <f t="shared" si="59"/>
        <v>0</v>
      </c>
      <c r="AX267">
        <f t="shared" si="60"/>
        <v>1</v>
      </c>
      <c r="AY267" t="s">
        <v>291</v>
      </c>
    </row>
    <row r="268" spans="1:51" ht="13.5">
      <c r="A268" s="4">
        <v>1515</v>
      </c>
      <c r="B268" s="5" t="s">
        <v>1046</v>
      </c>
      <c r="C268" s="5" t="s">
        <v>1046</v>
      </c>
      <c r="D268" s="6" t="s">
        <v>1090</v>
      </c>
      <c r="E268" s="5">
        <v>0</v>
      </c>
      <c r="F268" s="5">
        <v>0</v>
      </c>
      <c r="G268" s="5">
        <v>1</v>
      </c>
      <c r="H268" s="7" t="s">
        <v>1091</v>
      </c>
      <c r="I268" s="8"/>
      <c r="J268" s="8" t="s">
        <v>1353</v>
      </c>
      <c r="K268" s="8" t="s">
        <v>1519</v>
      </c>
      <c r="L268" s="8"/>
      <c r="M268" s="8"/>
      <c r="N268" s="8"/>
      <c r="O268" s="8"/>
      <c r="P268" s="8" t="s">
        <v>14</v>
      </c>
      <c r="Q268" s="8"/>
      <c r="R268" s="8"/>
      <c r="S268" s="8" t="s">
        <v>293</v>
      </c>
      <c r="T268" s="8"/>
      <c r="U268" s="8"/>
      <c r="V268" s="8"/>
      <c r="W268" s="8"/>
      <c r="X268" s="8"/>
      <c r="Y268" s="8"/>
      <c r="Z268" s="8"/>
      <c r="AA268" s="8"/>
      <c r="AB268" s="8" t="s">
        <v>16</v>
      </c>
      <c r="AC268" s="8"/>
      <c r="AD268" s="8"/>
      <c r="AE268" s="8"/>
      <c r="AF268" s="8"/>
      <c r="AG268" s="8"/>
      <c r="AH268" s="8"/>
      <c r="AI268" s="9"/>
      <c r="AJ268" s="236" t="s">
        <v>508</v>
      </c>
      <c r="AK268" s="237">
        <v>1</v>
      </c>
      <c r="AL268" s="238"/>
      <c r="AM268" s="233" t="s">
        <v>1747</v>
      </c>
      <c r="AN268" s="236"/>
      <c r="AO268" s="240" t="s">
        <v>1051</v>
      </c>
      <c r="AP268" s="223" t="str">
        <f>"( "&amp;AJ268&amp;" )"</f>
        <v>( 実態調査 )</v>
      </c>
      <c r="AQ268" t="str">
        <f>IF(AL268="準拠する試案№をご入力下さい",""," （準拠する試案連番："&amp;AL268&amp;"）")</f>
        <v> （準拠する試案連番：）</v>
      </c>
      <c r="AR268">
        <f>IF(OR(AL268="準拠する連番があれば試案№を、なければ0をご入力下さい",AL268=0),""," （準拠する試案連番："&amp;AL268&amp;"）")</f>
      </c>
      <c r="AS268">
        <f>IF(OR(AK268="この欄は入力不要です",AK268="調査していれば件数、調査していなければ0をご入力下さい",AK268=0),0,AK268)</f>
        <v>1</v>
      </c>
      <c r="AX268">
        <f t="shared" si="60"/>
        <v>1</v>
      </c>
      <c r="AY268" t="s">
        <v>145</v>
      </c>
    </row>
    <row r="269" spans="1:51" ht="13.5">
      <c r="A269" s="4">
        <v>1515</v>
      </c>
      <c r="B269" s="5" t="s">
        <v>1046</v>
      </c>
      <c r="C269" s="5" t="s">
        <v>1046</v>
      </c>
      <c r="D269" s="6" t="s">
        <v>1090</v>
      </c>
      <c r="E269" s="5">
        <v>0</v>
      </c>
      <c r="F269" s="5">
        <v>0</v>
      </c>
      <c r="G269" s="5">
        <v>1</v>
      </c>
      <c r="H269" s="7" t="s">
        <v>1091</v>
      </c>
      <c r="I269" s="8"/>
      <c r="J269" s="8" t="s">
        <v>1353</v>
      </c>
      <c r="K269" s="8" t="s">
        <v>1519</v>
      </c>
      <c r="L269" s="8"/>
      <c r="M269" s="8"/>
      <c r="N269" s="8"/>
      <c r="O269" s="8"/>
      <c r="P269" s="8" t="s">
        <v>14</v>
      </c>
      <c r="Q269" s="8"/>
      <c r="R269" s="8"/>
      <c r="S269" s="8" t="s">
        <v>293</v>
      </c>
      <c r="T269" s="8"/>
      <c r="U269" s="8"/>
      <c r="V269" s="8"/>
      <c r="W269" s="8"/>
      <c r="X269" s="8"/>
      <c r="Y269" s="8"/>
      <c r="Z269" s="8"/>
      <c r="AA269" s="8"/>
      <c r="AB269" s="8" t="s">
        <v>16</v>
      </c>
      <c r="AC269" s="8"/>
      <c r="AD269" s="8"/>
      <c r="AE269" s="8"/>
      <c r="AF269" s="8"/>
      <c r="AG269" s="8"/>
      <c r="AH269" s="8"/>
      <c r="AI269" s="9"/>
      <c r="AJ269" s="10" t="s">
        <v>149</v>
      </c>
      <c r="AK269" s="222" t="s">
        <v>1599</v>
      </c>
      <c r="AL269" s="8" t="s">
        <v>1599</v>
      </c>
      <c r="AM269" s="86" t="s">
        <v>529</v>
      </c>
      <c r="AN269" s="10"/>
      <c r="AO269" s="12" t="s">
        <v>1051</v>
      </c>
      <c r="AP269" s="223" t="str">
        <f t="shared" si="56"/>
        <v>( 調査期間中データなし )</v>
      </c>
      <c r="AQ269" t="str">
        <f t="shared" si="57"/>
        <v> （準拠する試案連番：この欄は入力不要です）</v>
      </c>
      <c r="AR269" t="str">
        <f t="shared" si="58"/>
        <v> （準拠する試案連番：この欄は入力不要です）</v>
      </c>
      <c r="AS269">
        <f t="shared" si="59"/>
        <v>0</v>
      </c>
      <c r="AX269">
        <f t="shared" si="60"/>
        <v>1</v>
      </c>
      <c r="AY269" t="s">
        <v>291</v>
      </c>
    </row>
    <row r="270" spans="1:51" ht="13.5">
      <c r="A270" s="4">
        <v>1519</v>
      </c>
      <c r="B270" s="5" t="s">
        <v>1046</v>
      </c>
      <c r="C270" s="5" t="s">
        <v>1046</v>
      </c>
      <c r="D270" s="6" t="s">
        <v>1092</v>
      </c>
      <c r="E270" s="5">
        <v>0</v>
      </c>
      <c r="F270" s="5">
        <v>0</v>
      </c>
      <c r="G270" s="5">
        <v>1</v>
      </c>
      <c r="H270" s="7" t="s">
        <v>1093</v>
      </c>
      <c r="I270" s="8"/>
      <c r="J270" s="8"/>
      <c r="K270" s="8"/>
      <c r="L270" s="8"/>
      <c r="M270" s="8"/>
      <c r="N270" s="8"/>
      <c r="O270" s="8"/>
      <c r="P270" s="8" t="s">
        <v>14</v>
      </c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9" t="s">
        <v>1094</v>
      </c>
      <c r="AJ270" s="236" t="s">
        <v>592</v>
      </c>
      <c r="AK270" s="237">
        <v>50</v>
      </c>
      <c r="AL270" s="238" t="s">
        <v>1599</v>
      </c>
      <c r="AM270" s="233" t="s">
        <v>1109</v>
      </c>
      <c r="AN270" s="236"/>
      <c r="AO270" s="240" t="s">
        <v>1051</v>
      </c>
      <c r="AP270" s="223" t="str">
        <f t="shared" si="56"/>
        <v>( 実態調査 )</v>
      </c>
      <c r="AQ270" t="str">
        <f t="shared" si="57"/>
        <v> （準拠する試案連番：この欄は入力不要です）</v>
      </c>
      <c r="AR270" t="str">
        <f t="shared" si="58"/>
        <v> （準拠する試案連番：この欄は入力不要です）</v>
      </c>
      <c r="AS270">
        <f t="shared" si="59"/>
        <v>50</v>
      </c>
      <c r="AX270">
        <f t="shared" si="60"/>
      </c>
      <c r="AY270" t="s">
        <v>291</v>
      </c>
    </row>
    <row r="271" spans="1:51" ht="13.5">
      <c r="A271" s="4">
        <v>1526</v>
      </c>
      <c r="B271" s="5" t="s">
        <v>1046</v>
      </c>
      <c r="C271" s="5" t="s">
        <v>1046</v>
      </c>
      <c r="D271" s="6" t="s">
        <v>1095</v>
      </c>
      <c r="E271" s="5">
        <v>0</v>
      </c>
      <c r="F271" s="5">
        <v>0</v>
      </c>
      <c r="G271" s="5">
        <v>1</v>
      </c>
      <c r="H271" s="7" t="s">
        <v>1096</v>
      </c>
      <c r="I271" s="8"/>
      <c r="J271" s="8" t="s">
        <v>1353</v>
      </c>
      <c r="K271" s="8" t="s">
        <v>1519</v>
      </c>
      <c r="L271" s="8"/>
      <c r="M271" s="8"/>
      <c r="N271" s="8"/>
      <c r="O271" s="8"/>
      <c r="P271" s="8" t="s">
        <v>14</v>
      </c>
      <c r="Q271" s="8"/>
      <c r="R271" s="8"/>
      <c r="S271" s="8" t="s">
        <v>293</v>
      </c>
      <c r="T271" s="8"/>
      <c r="U271" s="8"/>
      <c r="V271" s="8"/>
      <c r="W271" s="8"/>
      <c r="X271" s="8"/>
      <c r="Y271" s="8"/>
      <c r="Z271" s="8"/>
      <c r="AA271" s="8"/>
      <c r="AB271" s="8" t="s">
        <v>16</v>
      </c>
      <c r="AC271" s="8"/>
      <c r="AD271" s="8"/>
      <c r="AE271" s="8"/>
      <c r="AF271" s="8"/>
      <c r="AG271" s="8"/>
      <c r="AH271" s="8"/>
      <c r="AI271" s="9" t="s">
        <v>1097</v>
      </c>
      <c r="AJ271" s="236" t="s">
        <v>592</v>
      </c>
      <c r="AK271" s="237">
        <v>50</v>
      </c>
      <c r="AL271" s="238" t="s">
        <v>1599</v>
      </c>
      <c r="AM271" s="233" t="s">
        <v>1109</v>
      </c>
      <c r="AN271" s="236"/>
      <c r="AO271" s="240" t="s">
        <v>1051</v>
      </c>
      <c r="AP271" s="223" t="str">
        <f>"( "&amp;AJ271&amp;" )"</f>
        <v>( 実態調査 )</v>
      </c>
      <c r="AQ271" t="str">
        <f>IF(AL271="準拠する試案№をご入力下さい",""," （準拠する試案連番："&amp;AL271&amp;"）")</f>
        <v> （準拠する試案連番：この欄は入力不要です）</v>
      </c>
      <c r="AR271" t="str">
        <f>IF(OR(AL271="準拠する連番があれば試案№を、なければ0をご入力下さい",AL271=0),""," （準拠する試案連番："&amp;AL271&amp;"）")</f>
        <v> （準拠する試案連番：この欄は入力不要です）</v>
      </c>
      <c r="AS271">
        <f>IF(OR(AK271="この欄は入力不要です",AK271="調査していれば件数、調査していなければ0をご入力下さい",AK271=0),0,AK271)</f>
        <v>50</v>
      </c>
      <c r="AX271">
        <f t="shared" si="60"/>
        <v>1</v>
      </c>
      <c r="AY271" t="s">
        <v>291</v>
      </c>
    </row>
    <row r="272" spans="1:51" ht="13.5">
      <c r="A272" s="4">
        <v>1526</v>
      </c>
      <c r="B272" s="5" t="s">
        <v>1046</v>
      </c>
      <c r="C272" s="5" t="s">
        <v>1046</v>
      </c>
      <c r="D272" s="6" t="s">
        <v>1095</v>
      </c>
      <c r="E272" s="5">
        <v>0</v>
      </c>
      <c r="F272" s="5">
        <v>0</v>
      </c>
      <c r="G272" s="5">
        <v>1</v>
      </c>
      <c r="H272" s="7" t="s">
        <v>1096</v>
      </c>
      <c r="I272" s="8"/>
      <c r="J272" s="8" t="s">
        <v>1353</v>
      </c>
      <c r="K272" s="8" t="s">
        <v>1519</v>
      </c>
      <c r="L272" s="8"/>
      <c r="M272" s="8"/>
      <c r="N272" s="8"/>
      <c r="O272" s="8"/>
      <c r="P272" s="8" t="s">
        <v>14</v>
      </c>
      <c r="Q272" s="8"/>
      <c r="R272" s="8"/>
      <c r="S272" s="8" t="s">
        <v>293</v>
      </c>
      <c r="T272" s="8"/>
      <c r="U272" s="8"/>
      <c r="V272" s="8"/>
      <c r="W272" s="8"/>
      <c r="X272" s="8"/>
      <c r="Y272" s="8"/>
      <c r="Z272" s="8"/>
      <c r="AA272" s="8"/>
      <c r="AB272" s="8" t="s">
        <v>16</v>
      </c>
      <c r="AC272" s="8"/>
      <c r="AD272" s="8"/>
      <c r="AE272" s="8"/>
      <c r="AF272" s="8"/>
      <c r="AG272" s="8"/>
      <c r="AH272" s="8"/>
      <c r="AI272" s="9" t="s">
        <v>1097</v>
      </c>
      <c r="AJ272" s="10" t="s">
        <v>508</v>
      </c>
      <c r="AK272" s="222">
        <v>1</v>
      </c>
      <c r="AL272" s="8"/>
      <c r="AM272" s="86" t="s">
        <v>1747</v>
      </c>
      <c r="AN272" s="10"/>
      <c r="AO272" s="12" t="s">
        <v>1051</v>
      </c>
      <c r="AP272" s="223" t="str">
        <f t="shared" si="56"/>
        <v>( 実態調査 )</v>
      </c>
      <c r="AQ272" t="str">
        <f t="shared" si="57"/>
        <v> （準拠する試案連番：）</v>
      </c>
      <c r="AR272">
        <f t="shared" si="58"/>
      </c>
      <c r="AS272">
        <f t="shared" si="59"/>
        <v>1</v>
      </c>
      <c r="AX272">
        <f t="shared" si="60"/>
        <v>1</v>
      </c>
      <c r="AY272" t="s">
        <v>144</v>
      </c>
    </row>
    <row r="273" spans="1:51" ht="13.5">
      <c r="A273" s="4">
        <v>1531</v>
      </c>
      <c r="B273" s="5" t="s">
        <v>1046</v>
      </c>
      <c r="C273" s="5" t="s">
        <v>1046</v>
      </c>
      <c r="D273" s="6" t="s">
        <v>1098</v>
      </c>
      <c r="E273" s="5">
        <v>0</v>
      </c>
      <c r="F273" s="5">
        <v>0</v>
      </c>
      <c r="G273" s="5">
        <v>1</v>
      </c>
      <c r="H273" s="7" t="s">
        <v>1099</v>
      </c>
      <c r="I273" s="8"/>
      <c r="J273" s="8" t="s">
        <v>1353</v>
      </c>
      <c r="K273" s="8" t="s">
        <v>1519</v>
      </c>
      <c r="L273" s="8"/>
      <c r="M273" s="8"/>
      <c r="N273" s="8"/>
      <c r="O273" s="8"/>
      <c r="P273" s="8" t="s">
        <v>14</v>
      </c>
      <c r="Q273" s="8"/>
      <c r="R273" s="8"/>
      <c r="S273" s="8" t="s">
        <v>293</v>
      </c>
      <c r="T273" s="8"/>
      <c r="U273" s="8"/>
      <c r="V273" s="8"/>
      <c r="W273" s="8"/>
      <c r="X273" s="8"/>
      <c r="Y273" s="8"/>
      <c r="Z273" s="8"/>
      <c r="AA273" s="8"/>
      <c r="AB273" s="8" t="s">
        <v>16</v>
      </c>
      <c r="AC273" s="8"/>
      <c r="AD273" s="8"/>
      <c r="AE273" s="8"/>
      <c r="AF273" s="8"/>
      <c r="AG273" s="8"/>
      <c r="AH273" s="8"/>
      <c r="AI273" s="9" t="s">
        <v>1100</v>
      </c>
      <c r="AJ273" s="236" t="s">
        <v>592</v>
      </c>
      <c r="AK273" s="237">
        <v>50</v>
      </c>
      <c r="AL273" s="238" t="s">
        <v>1599</v>
      </c>
      <c r="AM273" s="233" t="s">
        <v>1109</v>
      </c>
      <c r="AN273" s="236"/>
      <c r="AO273" s="240" t="s">
        <v>1051</v>
      </c>
      <c r="AP273" s="223" t="str">
        <f>"( "&amp;AJ273&amp;" )"</f>
        <v>( 実態調査 )</v>
      </c>
      <c r="AQ273" t="str">
        <f>IF(AL273="準拠する試案№をご入力下さい",""," （準拠する試案連番："&amp;AL273&amp;"）")</f>
        <v> （準拠する試案連番：この欄は入力不要です）</v>
      </c>
      <c r="AR273" t="str">
        <f>IF(OR(AL273="準拠する連番があれば試案№を、なければ0をご入力下さい",AL273=0),""," （準拠する試案連番："&amp;AL273&amp;"）")</f>
        <v> （準拠する試案連番：この欄は入力不要です）</v>
      </c>
      <c r="AS273">
        <f>IF(OR(AK273="この欄は入力不要です",AK273="調査していれば件数、調査していなければ0をご入力下さい",AK273=0),0,AK273)</f>
        <v>50</v>
      </c>
      <c r="AX273">
        <f t="shared" si="60"/>
        <v>1</v>
      </c>
      <c r="AY273" t="s">
        <v>291</v>
      </c>
    </row>
    <row r="274" spans="1:51" ht="13.5">
      <c r="A274" s="4">
        <v>1531</v>
      </c>
      <c r="B274" s="5" t="s">
        <v>1046</v>
      </c>
      <c r="C274" s="5" t="s">
        <v>1046</v>
      </c>
      <c r="D274" s="6" t="s">
        <v>1098</v>
      </c>
      <c r="E274" s="5">
        <v>0</v>
      </c>
      <c r="F274" s="5">
        <v>0</v>
      </c>
      <c r="G274" s="5">
        <v>1</v>
      </c>
      <c r="H274" s="7" t="s">
        <v>1099</v>
      </c>
      <c r="I274" s="8"/>
      <c r="J274" s="8" t="s">
        <v>1353</v>
      </c>
      <c r="K274" s="8" t="s">
        <v>1519</v>
      </c>
      <c r="L274" s="8"/>
      <c r="M274" s="8"/>
      <c r="N274" s="8"/>
      <c r="O274" s="8"/>
      <c r="P274" s="8" t="s">
        <v>14</v>
      </c>
      <c r="Q274" s="8"/>
      <c r="R274" s="8"/>
      <c r="S274" s="8" t="s">
        <v>293</v>
      </c>
      <c r="T274" s="8"/>
      <c r="U274" s="8"/>
      <c r="V274" s="8"/>
      <c r="W274" s="8"/>
      <c r="X274" s="8"/>
      <c r="Y274" s="8"/>
      <c r="Z274" s="8"/>
      <c r="AA274" s="8"/>
      <c r="AB274" s="8" t="s">
        <v>16</v>
      </c>
      <c r="AC274" s="8"/>
      <c r="AD274" s="8"/>
      <c r="AE274" s="8"/>
      <c r="AF274" s="8"/>
      <c r="AG274" s="8"/>
      <c r="AH274" s="8"/>
      <c r="AI274" s="9" t="s">
        <v>1100</v>
      </c>
      <c r="AJ274" s="10" t="s">
        <v>508</v>
      </c>
      <c r="AK274" s="222">
        <v>1</v>
      </c>
      <c r="AL274" s="8"/>
      <c r="AM274" s="86" t="s">
        <v>1747</v>
      </c>
      <c r="AN274" s="10"/>
      <c r="AO274" s="12" t="s">
        <v>1051</v>
      </c>
      <c r="AP274" s="223" t="str">
        <f t="shared" si="56"/>
        <v>( 実態調査 )</v>
      </c>
      <c r="AQ274" t="str">
        <f t="shared" si="57"/>
        <v> （準拠する試案連番：）</v>
      </c>
      <c r="AR274">
        <f t="shared" si="58"/>
      </c>
      <c r="AS274">
        <f t="shared" si="59"/>
        <v>1</v>
      </c>
      <c r="AX274">
        <f t="shared" si="60"/>
        <v>1</v>
      </c>
      <c r="AY274" t="s">
        <v>1737</v>
      </c>
    </row>
    <row r="275" spans="1:51" ht="13.5">
      <c r="A275" s="4">
        <v>1536</v>
      </c>
      <c r="B275" s="5" t="s">
        <v>1046</v>
      </c>
      <c r="C275" s="5" t="s">
        <v>1046</v>
      </c>
      <c r="D275" s="6" t="s">
        <v>1020</v>
      </c>
      <c r="E275" s="5">
        <v>0</v>
      </c>
      <c r="F275" s="5">
        <v>0</v>
      </c>
      <c r="G275" s="5">
        <v>1</v>
      </c>
      <c r="H275" s="7" t="s">
        <v>1021</v>
      </c>
      <c r="I275" s="8"/>
      <c r="J275" s="8"/>
      <c r="K275" s="8"/>
      <c r="L275" s="8"/>
      <c r="M275" s="8"/>
      <c r="N275" s="8"/>
      <c r="O275" s="8"/>
      <c r="P275" s="8" t="s">
        <v>49</v>
      </c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9" t="s">
        <v>350</v>
      </c>
      <c r="AJ275" s="236" t="s">
        <v>592</v>
      </c>
      <c r="AK275" s="237">
        <v>50</v>
      </c>
      <c r="AL275" s="238" t="s">
        <v>1599</v>
      </c>
      <c r="AM275" s="233" t="s">
        <v>1109</v>
      </c>
      <c r="AN275" s="236"/>
      <c r="AO275" s="240" t="s">
        <v>1051</v>
      </c>
      <c r="AP275" s="223" t="str">
        <f t="shared" si="56"/>
        <v>( 実態調査 )</v>
      </c>
      <c r="AQ275" t="str">
        <f t="shared" si="57"/>
        <v> （準拠する試案連番：この欄は入力不要です）</v>
      </c>
      <c r="AR275" t="str">
        <f t="shared" si="58"/>
        <v> （準拠する試案連番：この欄は入力不要です）</v>
      </c>
      <c r="AS275">
        <f t="shared" si="59"/>
        <v>50</v>
      </c>
      <c r="AX275">
        <f t="shared" si="60"/>
      </c>
      <c r="AY275" t="s">
        <v>291</v>
      </c>
    </row>
    <row r="276" spans="1:51" ht="13.5">
      <c r="A276" s="4">
        <v>1540</v>
      </c>
      <c r="B276" s="5" t="s">
        <v>1046</v>
      </c>
      <c r="C276" s="5" t="s">
        <v>1046</v>
      </c>
      <c r="D276" s="6" t="s">
        <v>1022</v>
      </c>
      <c r="E276" s="5">
        <v>0</v>
      </c>
      <c r="F276" s="5">
        <v>0</v>
      </c>
      <c r="G276" s="5">
        <v>1</v>
      </c>
      <c r="H276" s="7" t="s">
        <v>1023</v>
      </c>
      <c r="I276" s="8"/>
      <c r="J276" s="8" t="s">
        <v>1353</v>
      </c>
      <c r="K276" s="8" t="s">
        <v>1519</v>
      </c>
      <c r="L276" s="8"/>
      <c r="M276" s="8"/>
      <c r="N276" s="8"/>
      <c r="O276" s="8"/>
      <c r="P276" s="8" t="s">
        <v>49</v>
      </c>
      <c r="Q276" s="8"/>
      <c r="R276" s="8"/>
      <c r="S276" s="8" t="s">
        <v>293</v>
      </c>
      <c r="T276" s="8"/>
      <c r="U276" s="8"/>
      <c r="V276" s="8"/>
      <c r="W276" s="8"/>
      <c r="X276" s="8"/>
      <c r="Y276" s="8"/>
      <c r="Z276" s="8"/>
      <c r="AA276" s="8"/>
      <c r="AB276" s="8" t="s">
        <v>16</v>
      </c>
      <c r="AC276" s="8"/>
      <c r="AD276" s="8"/>
      <c r="AE276" s="8"/>
      <c r="AF276" s="8"/>
      <c r="AG276" s="8"/>
      <c r="AH276" s="8"/>
      <c r="AI276" s="9" t="s">
        <v>351</v>
      </c>
      <c r="AJ276" s="10" t="s">
        <v>591</v>
      </c>
      <c r="AK276" s="222">
        <v>0</v>
      </c>
      <c r="AL276" s="8">
        <v>0</v>
      </c>
      <c r="AM276" s="86" t="s">
        <v>1109</v>
      </c>
      <c r="AN276" s="10"/>
      <c r="AO276" s="12" t="s">
        <v>1051</v>
      </c>
      <c r="AP276" s="223" t="str">
        <f>"( "&amp;AJ276&amp;" )"</f>
        <v>( 類推 )</v>
      </c>
      <c r="AQ276" t="str">
        <f>IF(AL276="準拠する試案№をご入力下さい",""," （準拠する試案連番："&amp;AL276&amp;"）")</f>
        <v> （準拠する試案連番：0）</v>
      </c>
      <c r="AR276">
        <f>IF(OR(AL276="準拠する連番があれば試案№を、なければ0をご入力下さい",AL276=0),""," （準拠する試案連番："&amp;AL276&amp;"）")</f>
      </c>
      <c r="AS276">
        <f>IF(OR(AK276="この欄は入力不要です",AK276="調査していれば件数、調査していなければ0をご入力下さい",AK276=0),0,AK276)</f>
        <v>0</v>
      </c>
      <c r="AX276">
        <f t="shared" si="60"/>
        <v>1</v>
      </c>
      <c r="AY276" t="s">
        <v>291</v>
      </c>
    </row>
    <row r="277" spans="1:51" ht="13.5">
      <c r="A277" s="4">
        <v>1540</v>
      </c>
      <c r="B277" s="5" t="s">
        <v>1046</v>
      </c>
      <c r="C277" s="5" t="s">
        <v>1046</v>
      </c>
      <c r="D277" s="6" t="s">
        <v>1022</v>
      </c>
      <c r="E277" s="5">
        <v>0</v>
      </c>
      <c r="F277" s="5">
        <v>0</v>
      </c>
      <c r="G277" s="5">
        <v>1</v>
      </c>
      <c r="H277" s="7" t="s">
        <v>1023</v>
      </c>
      <c r="I277" s="8"/>
      <c r="J277" s="8" t="s">
        <v>1353</v>
      </c>
      <c r="K277" s="8" t="s">
        <v>1519</v>
      </c>
      <c r="L277" s="8"/>
      <c r="M277" s="8"/>
      <c r="N277" s="8"/>
      <c r="O277" s="8"/>
      <c r="P277" s="8" t="s">
        <v>49</v>
      </c>
      <c r="Q277" s="8"/>
      <c r="R277" s="8"/>
      <c r="S277" s="8" t="s">
        <v>293</v>
      </c>
      <c r="T277" s="8"/>
      <c r="U277" s="8"/>
      <c r="V277" s="8"/>
      <c r="W277" s="8"/>
      <c r="X277" s="8"/>
      <c r="Y277" s="8"/>
      <c r="Z277" s="8"/>
      <c r="AA277" s="8"/>
      <c r="AB277" s="8" t="s">
        <v>16</v>
      </c>
      <c r="AC277" s="8"/>
      <c r="AD277" s="8"/>
      <c r="AE277" s="8"/>
      <c r="AF277" s="8"/>
      <c r="AG277" s="8"/>
      <c r="AH277" s="8"/>
      <c r="AI277" s="9" t="s">
        <v>351</v>
      </c>
      <c r="AJ277" s="236" t="s">
        <v>508</v>
      </c>
      <c r="AK277" s="237">
        <v>1</v>
      </c>
      <c r="AL277" s="238"/>
      <c r="AM277" s="233" t="s">
        <v>1747</v>
      </c>
      <c r="AN277" s="236"/>
      <c r="AO277" s="240" t="s">
        <v>1051</v>
      </c>
      <c r="AP277" s="223" t="str">
        <f aca="true" t="shared" si="61" ref="AP277:AP294">"( "&amp;AJ277&amp;" )"</f>
        <v>( 実態調査 )</v>
      </c>
      <c r="AQ277" t="str">
        <f aca="true" t="shared" si="62" ref="AQ277:AQ294">IF(AL277="準拠する試案№をご入力下さい",""," （準拠する試案連番："&amp;AL277&amp;"）")</f>
        <v> （準拠する試案連番：）</v>
      </c>
      <c r="AR277">
        <f aca="true" t="shared" si="63" ref="AR277:AR294">IF(OR(AL277="準拠する連番があれば試案№を、なければ0をご入力下さい",AL277=0),""," （準拠する試案連番："&amp;AL277&amp;"）")</f>
      </c>
      <c r="AS277">
        <f aca="true" t="shared" si="64" ref="AS277:AS294">IF(OR(AK277="この欄は入力不要です",AK277="調査していれば件数、調査していなければ0をご入力下さい",AK277=0),0,AK277)</f>
        <v>1</v>
      </c>
      <c r="AX277">
        <f t="shared" si="60"/>
        <v>1</v>
      </c>
      <c r="AY277" t="s">
        <v>1740</v>
      </c>
    </row>
    <row r="278" spans="1:51" ht="13.5">
      <c r="A278" s="4">
        <v>1545</v>
      </c>
      <c r="B278" s="5" t="s">
        <v>1046</v>
      </c>
      <c r="C278" s="5" t="s">
        <v>1046</v>
      </c>
      <c r="D278" s="6" t="s">
        <v>1024</v>
      </c>
      <c r="E278" s="5">
        <v>0</v>
      </c>
      <c r="F278" s="5">
        <v>0</v>
      </c>
      <c r="G278" s="5">
        <v>1</v>
      </c>
      <c r="H278" s="7" t="s">
        <v>1025</v>
      </c>
      <c r="I278" s="8"/>
      <c r="J278" s="8"/>
      <c r="K278" s="8"/>
      <c r="L278" s="8"/>
      <c r="M278" s="8"/>
      <c r="N278" s="8"/>
      <c r="O278" s="8"/>
      <c r="P278" s="8" t="s">
        <v>49</v>
      </c>
      <c r="Q278" s="8"/>
      <c r="R278" s="8"/>
      <c r="S278" s="8" t="s">
        <v>293</v>
      </c>
      <c r="T278" s="8"/>
      <c r="U278" s="8"/>
      <c r="V278" s="8"/>
      <c r="W278" s="8"/>
      <c r="X278" s="8"/>
      <c r="Y278" s="8"/>
      <c r="Z278" s="8"/>
      <c r="AA278" s="8"/>
      <c r="AB278" s="8" t="s">
        <v>16</v>
      </c>
      <c r="AC278" s="8"/>
      <c r="AD278" s="8"/>
      <c r="AE278" s="8"/>
      <c r="AF278" s="8"/>
      <c r="AG278" s="8"/>
      <c r="AH278" s="8"/>
      <c r="AI278" s="9" t="s">
        <v>352</v>
      </c>
      <c r="AJ278" s="10" t="s">
        <v>591</v>
      </c>
      <c r="AK278" s="222">
        <v>0</v>
      </c>
      <c r="AL278" s="8">
        <v>0</v>
      </c>
      <c r="AM278" s="86" t="s">
        <v>1109</v>
      </c>
      <c r="AN278" s="10"/>
      <c r="AO278" s="12" t="s">
        <v>1051</v>
      </c>
      <c r="AP278" s="223" t="str">
        <f>"( "&amp;AJ278&amp;" )"</f>
        <v>( 類推 )</v>
      </c>
      <c r="AQ278" t="str">
        <f>IF(AL278="準拠する試案№をご入力下さい",""," （準拠する試案連番："&amp;AL278&amp;"）")</f>
        <v> （準拠する試案連番：0）</v>
      </c>
      <c r="AR278">
        <f>IF(OR(AL278="準拠する連番があれば試案№を、なければ0をご入力下さい",AL278=0),""," （準拠する試案連番："&amp;AL278&amp;"）")</f>
      </c>
      <c r="AS278">
        <f>IF(OR(AK278="この欄は入力不要です",AK278="調査していれば件数、調査していなければ0をご入力下さい",AK278=0),0,AK278)</f>
        <v>0</v>
      </c>
      <c r="AX278">
        <f t="shared" si="60"/>
        <v>1</v>
      </c>
      <c r="AY278" t="s">
        <v>291</v>
      </c>
    </row>
    <row r="279" spans="1:51" ht="13.5">
      <c r="A279" s="4">
        <v>1545</v>
      </c>
      <c r="B279" s="5" t="s">
        <v>1046</v>
      </c>
      <c r="C279" s="5" t="s">
        <v>1046</v>
      </c>
      <c r="D279" s="6" t="s">
        <v>1024</v>
      </c>
      <c r="E279" s="5">
        <v>0</v>
      </c>
      <c r="F279" s="5">
        <v>0</v>
      </c>
      <c r="G279" s="5">
        <v>1</v>
      </c>
      <c r="H279" s="7" t="s">
        <v>1025</v>
      </c>
      <c r="I279" s="8"/>
      <c r="J279" s="8"/>
      <c r="K279" s="8"/>
      <c r="L279" s="8"/>
      <c r="M279" s="8"/>
      <c r="N279" s="8"/>
      <c r="O279" s="8"/>
      <c r="P279" s="8" t="s">
        <v>49</v>
      </c>
      <c r="Q279" s="8"/>
      <c r="R279" s="8"/>
      <c r="S279" s="8" t="s">
        <v>293</v>
      </c>
      <c r="T279" s="8"/>
      <c r="U279" s="8"/>
      <c r="V279" s="8"/>
      <c r="W279" s="8"/>
      <c r="X279" s="8"/>
      <c r="Y279" s="8"/>
      <c r="Z279" s="8"/>
      <c r="AA279" s="8"/>
      <c r="AB279" s="8" t="s">
        <v>16</v>
      </c>
      <c r="AC279" s="8"/>
      <c r="AD279" s="8"/>
      <c r="AE279" s="8"/>
      <c r="AF279" s="8"/>
      <c r="AG279" s="8"/>
      <c r="AH279" s="8"/>
      <c r="AI279" s="9" t="s">
        <v>352</v>
      </c>
      <c r="AJ279" s="236" t="s">
        <v>508</v>
      </c>
      <c r="AK279" s="237">
        <v>1</v>
      </c>
      <c r="AL279" s="238"/>
      <c r="AM279" s="233" t="s">
        <v>1747</v>
      </c>
      <c r="AN279" s="236"/>
      <c r="AO279" s="240" t="s">
        <v>1051</v>
      </c>
      <c r="AP279" s="223" t="str">
        <f t="shared" si="61"/>
        <v>( 実態調査 )</v>
      </c>
      <c r="AQ279" t="str">
        <f t="shared" si="62"/>
        <v> （準拠する試案連番：）</v>
      </c>
      <c r="AR279">
        <f t="shared" si="63"/>
      </c>
      <c r="AS279">
        <f t="shared" si="64"/>
        <v>1</v>
      </c>
      <c r="AX279">
        <f t="shared" si="60"/>
        <v>1</v>
      </c>
      <c r="AY279" t="s">
        <v>1737</v>
      </c>
    </row>
    <row r="280" spans="1:51" ht="13.5">
      <c r="A280" s="4">
        <v>1549</v>
      </c>
      <c r="B280" s="5" t="s">
        <v>1046</v>
      </c>
      <c r="C280" s="5" t="s">
        <v>1046</v>
      </c>
      <c r="D280" s="6" t="s">
        <v>1026</v>
      </c>
      <c r="E280" s="5">
        <v>0</v>
      </c>
      <c r="F280" s="5">
        <v>0</v>
      </c>
      <c r="G280" s="5">
        <v>1</v>
      </c>
      <c r="H280" s="7" t="s">
        <v>1027</v>
      </c>
      <c r="I280" s="8"/>
      <c r="J280" s="8"/>
      <c r="K280" s="8"/>
      <c r="L280" s="8"/>
      <c r="M280" s="8"/>
      <c r="N280" s="8"/>
      <c r="O280" s="8"/>
      <c r="P280" s="8" t="s">
        <v>14</v>
      </c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9" t="s">
        <v>353</v>
      </c>
      <c r="AJ280" s="236" t="s">
        <v>592</v>
      </c>
      <c r="AK280" s="237">
        <v>50</v>
      </c>
      <c r="AL280" s="238" t="s">
        <v>1599</v>
      </c>
      <c r="AM280" s="233" t="s">
        <v>1109</v>
      </c>
      <c r="AN280" s="236"/>
      <c r="AO280" s="240" t="s">
        <v>1051</v>
      </c>
      <c r="AP280" s="223" t="str">
        <f t="shared" si="61"/>
        <v>( 実態調査 )</v>
      </c>
      <c r="AQ280" t="str">
        <f t="shared" si="62"/>
        <v> （準拠する試案連番：この欄は入力不要です）</v>
      </c>
      <c r="AR280" t="str">
        <f t="shared" si="63"/>
        <v> （準拠する試案連番：この欄は入力不要です）</v>
      </c>
      <c r="AS280">
        <f t="shared" si="64"/>
        <v>50</v>
      </c>
      <c r="AX280">
        <f t="shared" si="60"/>
      </c>
      <c r="AY280" t="s">
        <v>291</v>
      </c>
    </row>
    <row r="281" spans="1:51" ht="13.5">
      <c r="A281" s="4">
        <v>1553</v>
      </c>
      <c r="B281" s="5" t="s">
        <v>1046</v>
      </c>
      <c r="C281" s="5" t="s">
        <v>1046</v>
      </c>
      <c r="D281" s="6" t="s">
        <v>1028</v>
      </c>
      <c r="E281" s="5">
        <v>0</v>
      </c>
      <c r="F281" s="5">
        <v>0</v>
      </c>
      <c r="G281" s="5">
        <v>1</v>
      </c>
      <c r="H281" s="7" t="s">
        <v>1029</v>
      </c>
      <c r="I281" s="8"/>
      <c r="J281" s="8" t="s">
        <v>1353</v>
      </c>
      <c r="K281" s="8" t="s">
        <v>1519</v>
      </c>
      <c r="L281" s="8"/>
      <c r="M281" s="8"/>
      <c r="N281" s="8"/>
      <c r="O281" s="8"/>
      <c r="P281" s="8" t="s">
        <v>14</v>
      </c>
      <c r="Q281" s="8"/>
      <c r="R281" s="8"/>
      <c r="S281" s="8" t="s">
        <v>293</v>
      </c>
      <c r="T281" s="8"/>
      <c r="U281" s="8"/>
      <c r="V281" s="8"/>
      <c r="W281" s="8"/>
      <c r="X281" s="8"/>
      <c r="Y281" s="8"/>
      <c r="Z281" s="8"/>
      <c r="AA281" s="8"/>
      <c r="AB281" s="8" t="s">
        <v>16</v>
      </c>
      <c r="AC281" s="8"/>
      <c r="AD281" s="8"/>
      <c r="AE281" s="8"/>
      <c r="AF281" s="8"/>
      <c r="AG281" s="8"/>
      <c r="AH281" s="8"/>
      <c r="AI281" s="9" t="s">
        <v>354</v>
      </c>
      <c r="AJ281" s="10" t="s">
        <v>593</v>
      </c>
      <c r="AK281" s="222" t="s">
        <v>1599</v>
      </c>
      <c r="AL281" s="8" t="s">
        <v>1599</v>
      </c>
      <c r="AM281" s="86" t="s">
        <v>1109</v>
      </c>
      <c r="AN281" s="10"/>
      <c r="AO281" s="12" t="s">
        <v>1051</v>
      </c>
      <c r="AP281" s="223" t="str">
        <f>"( "&amp;AJ281&amp;" )"</f>
        <v>( 調査期間中データなし )</v>
      </c>
      <c r="AQ281" t="str">
        <f>IF(AL281="準拠する試案№をご入力下さい",""," （準拠する試案連番："&amp;AL281&amp;"）")</f>
        <v> （準拠する試案連番：この欄は入力不要です）</v>
      </c>
      <c r="AR281" t="str">
        <f>IF(OR(AL281="準拠する連番があれば試案№を、なければ0をご入力下さい",AL281=0),""," （準拠する試案連番："&amp;AL281&amp;"）")</f>
        <v> （準拠する試案連番：この欄は入力不要です）</v>
      </c>
      <c r="AS281">
        <f>IF(OR(AK281="この欄は入力不要です",AK281="調査していれば件数、調査していなければ0をご入力下さい",AK281=0),0,AK281)</f>
        <v>0</v>
      </c>
      <c r="AX281">
        <f t="shared" si="60"/>
        <v>1</v>
      </c>
      <c r="AY281" t="s">
        <v>291</v>
      </c>
    </row>
    <row r="282" spans="1:51" ht="13.5">
      <c r="A282" s="4">
        <v>1553</v>
      </c>
      <c r="B282" s="5" t="s">
        <v>1046</v>
      </c>
      <c r="C282" s="5" t="s">
        <v>1046</v>
      </c>
      <c r="D282" s="6" t="s">
        <v>1028</v>
      </c>
      <c r="E282" s="5">
        <v>0</v>
      </c>
      <c r="F282" s="5">
        <v>0</v>
      </c>
      <c r="G282" s="5">
        <v>1</v>
      </c>
      <c r="H282" s="7" t="s">
        <v>1029</v>
      </c>
      <c r="I282" s="8"/>
      <c r="J282" s="8" t="s">
        <v>1353</v>
      </c>
      <c r="K282" s="8" t="s">
        <v>1519</v>
      </c>
      <c r="L282" s="8"/>
      <c r="M282" s="8"/>
      <c r="N282" s="8"/>
      <c r="O282" s="8"/>
      <c r="P282" s="8" t="s">
        <v>14</v>
      </c>
      <c r="Q282" s="8"/>
      <c r="R282" s="8"/>
      <c r="S282" s="8" t="s">
        <v>293</v>
      </c>
      <c r="T282" s="8"/>
      <c r="U282" s="8"/>
      <c r="V282" s="8"/>
      <c r="W282" s="8"/>
      <c r="X282" s="8"/>
      <c r="Y282" s="8"/>
      <c r="Z282" s="8"/>
      <c r="AA282" s="8"/>
      <c r="AB282" s="8" t="s">
        <v>16</v>
      </c>
      <c r="AC282" s="8"/>
      <c r="AD282" s="8"/>
      <c r="AE282" s="8"/>
      <c r="AF282" s="8"/>
      <c r="AG282" s="8"/>
      <c r="AH282" s="8"/>
      <c r="AI282" s="9" t="s">
        <v>354</v>
      </c>
      <c r="AJ282" s="236" t="s">
        <v>508</v>
      </c>
      <c r="AK282" s="237">
        <v>1</v>
      </c>
      <c r="AL282" s="238"/>
      <c r="AM282" s="233" t="s">
        <v>1747</v>
      </c>
      <c r="AN282" s="236"/>
      <c r="AO282" s="240" t="s">
        <v>1051</v>
      </c>
      <c r="AP282" s="223" t="str">
        <f t="shared" si="61"/>
        <v>( 実態調査 )</v>
      </c>
      <c r="AQ282" t="str">
        <f t="shared" si="62"/>
        <v> （準拠する試案連番：）</v>
      </c>
      <c r="AR282">
        <f t="shared" si="63"/>
      </c>
      <c r="AS282">
        <f t="shared" si="64"/>
        <v>1</v>
      </c>
      <c r="AX282">
        <f t="shared" si="60"/>
        <v>1</v>
      </c>
      <c r="AY282" t="s">
        <v>1742</v>
      </c>
    </row>
    <row r="283" spans="1:51" ht="13.5">
      <c r="A283" s="4">
        <v>1558</v>
      </c>
      <c r="B283" s="5" t="s">
        <v>1046</v>
      </c>
      <c r="C283" s="5" t="s">
        <v>1046</v>
      </c>
      <c r="D283" s="6" t="s">
        <v>1030</v>
      </c>
      <c r="E283" s="5">
        <v>0</v>
      </c>
      <c r="F283" s="5">
        <v>0</v>
      </c>
      <c r="G283" s="5">
        <v>1</v>
      </c>
      <c r="H283" s="7" t="s">
        <v>1031</v>
      </c>
      <c r="I283" s="8"/>
      <c r="J283" s="8" t="s">
        <v>1353</v>
      </c>
      <c r="K283" s="8" t="s">
        <v>1157</v>
      </c>
      <c r="L283" s="8"/>
      <c r="M283" s="8"/>
      <c r="N283" s="8"/>
      <c r="O283" s="8"/>
      <c r="P283" s="8" t="s">
        <v>14</v>
      </c>
      <c r="Q283" s="8"/>
      <c r="R283" s="8"/>
      <c r="S283" s="8" t="s">
        <v>293</v>
      </c>
      <c r="T283" s="8"/>
      <c r="U283" s="8"/>
      <c r="V283" s="8"/>
      <c r="W283" s="8"/>
      <c r="X283" s="8"/>
      <c r="Y283" s="8"/>
      <c r="Z283" s="8"/>
      <c r="AA283" s="8"/>
      <c r="AB283" s="8" t="s">
        <v>16</v>
      </c>
      <c r="AC283" s="8"/>
      <c r="AD283" s="8"/>
      <c r="AE283" s="8"/>
      <c r="AF283" s="8"/>
      <c r="AG283" s="8"/>
      <c r="AH283" s="8"/>
      <c r="AI283" s="9" t="s">
        <v>355</v>
      </c>
      <c r="AJ283" s="10" t="s">
        <v>593</v>
      </c>
      <c r="AK283" s="222" t="s">
        <v>1599</v>
      </c>
      <c r="AL283" s="8" t="s">
        <v>1599</v>
      </c>
      <c r="AM283" s="86" t="s">
        <v>1109</v>
      </c>
      <c r="AN283" s="10"/>
      <c r="AO283" s="12" t="s">
        <v>1051</v>
      </c>
      <c r="AP283" s="223" t="str">
        <f>"( "&amp;AJ283&amp;" )"</f>
        <v>( 調査期間中データなし )</v>
      </c>
      <c r="AQ283" t="str">
        <f>IF(AL283="準拠する試案№をご入力下さい",""," （準拠する試案連番："&amp;AL283&amp;"）")</f>
        <v> （準拠する試案連番：この欄は入力不要です）</v>
      </c>
      <c r="AR283" t="str">
        <f>IF(OR(AL283="準拠する連番があれば試案№を、なければ0をご入力下さい",AL283=0),""," （準拠する試案連番："&amp;AL283&amp;"）")</f>
        <v> （準拠する試案連番：この欄は入力不要です）</v>
      </c>
      <c r="AS283">
        <f>IF(OR(AK283="この欄は入力不要です",AK283="調査していれば件数、調査していなければ0をご入力下さい",AK283=0),0,AK283)</f>
        <v>0</v>
      </c>
      <c r="AX283">
        <f t="shared" si="60"/>
        <v>1</v>
      </c>
      <c r="AY283" t="s">
        <v>291</v>
      </c>
    </row>
    <row r="284" spans="1:51" ht="13.5">
      <c r="A284" s="4">
        <v>1558</v>
      </c>
      <c r="B284" s="5" t="s">
        <v>1046</v>
      </c>
      <c r="C284" s="5" t="s">
        <v>1046</v>
      </c>
      <c r="D284" s="6" t="s">
        <v>1030</v>
      </c>
      <c r="E284" s="5">
        <v>0</v>
      </c>
      <c r="F284" s="5">
        <v>0</v>
      </c>
      <c r="G284" s="5">
        <v>1</v>
      </c>
      <c r="H284" s="7" t="s">
        <v>1031</v>
      </c>
      <c r="I284" s="8"/>
      <c r="J284" s="8" t="s">
        <v>1353</v>
      </c>
      <c r="K284" s="8" t="s">
        <v>1157</v>
      </c>
      <c r="L284" s="8"/>
      <c r="M284" s="8"/>
      <c r="N284" s="8"/>
      <c r="O284" s="8"/>
      <c r="P284" s="8" t="s">
        <v>14</v>
      </c>
      <c r="Q284" s="8"/>
      <c r="R284" s="8"/>
      <c r="S284" s="8" t="s">
        <v>293</v>
      </c>
      <c r="T284" s="8"/>
      <c r="U284" s="8"/>
      <c r="V284" s="8"/>
      <c r="W284" s="8"/>
      <c r="X284" s="8"/>
      <c r="Y284" s="8"/>
      <c r="Z284" s="8"/>
      <c r="AA284" s="8"/>
      <c r="AB284" s="8" t="s">
        <v>16</v>
      </c>
      <c r="AC284" s="8"/>
      <c r="AD284" s="8"/>
      <c r="AE284" s="8"/>
      <c r="AF284" s="8"/>
      <c r="AG284" s="8"/>
      <c r="AH284" s="8"/>
      <c r="AI284" s="9" t="s">
        <v>355</v>
      </c>
      <c r="AJ284" s="236" t="s">
        <v>508</v>
      </c>
      <c r="AK284" s="237">
        <v>1</v>
      </c>
      <c r="AL284" s="238"/>
      <c r="AM284" s="233" t="s">
        <v>1747</v>
      </c>
      <c r="AN284" s="236"/>
      <c r="AO284" s="240" t="s">
        <v>1051</v>
      </c>
      <c r="AP284" s="223" t="str">
        <f t="shared" si="61"/>
        <v>( 実態調査 )</v>
      </c>
      <c r="AQ284" t="str">
        <f t="shared" si="62"/>
        <v> （準拠する試案連番：）</v>
      </c>
      <c r="AR284">
        <f t="shared" si="63"/>
      </c>
      <c r="AS284">
        <f t="shared" si="64"/>
        <v>1</v>
      </c>
      <c r="AX284">
        <f t="shared" si="60"/>
        <v>1</v>
      </c>
      <c r="AY284" t="s">
        <v>1738</v>
      </c>
    </row>
    <row r="285" spans="1:51" ht="13.5">
      <c r="A285" s="4">
        <v>1562</v>
      </c>
      <c r="B285" s="5" t="s">
        <v>1046</v>
      </c>
      <c r="C285" s="5" t="s">
        <v>1046</v>
      </c>
      <c r="D285" s="6" t="s">
        <v>1032</v>
      </c>
      <c r="E285" s="5">
        <v>0</v>
      </c>
      <c r="F285" s="5">
        <v>0</v>
      </c>
      <c r="G285" s="5">
        <v>2</v>
      </c>
      <c r="H285" s="7" t="s">
        <v>1033</v>
      </c>
      <c r="I285" s="8" t="s">
        <v>1034</v>
      </c>
      <c r="J285" s="8" t="s">
        <v>1353</v>
      </c>
      <c r="K285" s="8" t="s">
        <v>305</v>
      </c>
      <c r="L285" s="8" t="s">
        <v>1354</v>
      </c>
      <c r="M285" s="8"/>
      <c r="N285" s="8"/>
      <c r="O285" s="8"/>
      <c r="P285" s="8" t="s">
        <v>14</v>
      </c>
      <c r="Q285" s="8"/>
      <c r="R285" s="8"/>
      <c r="S285" s="8" t="s">
        <v>293</v>
      </c>
      <c r="T285" s="8"/>
      <c r="U285" s="8"/>
      <c r="V285" s="8"/>
      <c r="W285" s="8"/>
      <c r="X285" s="8" t="s">
        <v>156</v>
      </c>
      <c r="Y285" s="8"/>
      <c r="Z285" s="8"/>
      <c r="AA285" s="8"/>
      <c r="AB285" s="8" t="s">
        <v>16</v>
      </c>
      <c r="AC285" s="8"/>
      <c r="AD285" s="8"/>
      <c r="AE285" s="8" t="s">
        <v>307</v>
      </c>
      <c r="AF285" s="8"/>
      <c r="AG285" s="8"/>
      <c r="AH285" s="8"/>
      <c r="AI285" s="9"/>
      <c r="AJ285" s="236" t="s">
        <v>592</v>
      </c>
      <c r="AK285" s="237">
        <v>50</v>
      </c>
      <c r="AL285" s="238" t="s">
        <v>1599</v>
      </c>
      <c r="AM285" s="233" t="s">
        <v>1109</v>
      </c>
      <c r="AN285" s="236"/>
      <c r="AO285" s="240" t="s">
        <v>1051</v>
      </c>
      <c r="AP285" s="223" t="str">
        <f>"( "&amp;AJ285&amp;" )"</f>
        <v>( 実態調査 )</v>
      </c>
      <c r="AQ285" t="str">
        <f>IF(AL285="準拠する試案№をご入力下さい",""," （準拠する試案連番："&amp;AL285&amp;"）")</f>
        <v> （準拠する試案連番：この欄は入力不要です）</v>
      </c>
      <c r="AR285" t="str">
        <f>IF(OR(AL285="準拠する連番があれば試案№を、なければ0をご入力下さい",AL285=0),""," （準拠する試案連番："&amp;AL285&amp;"）")</f>
        <v> （準拠する試案連番：この欄は入力不要です）</v>
      </c>
      <c r="AS285">
        <f>IF(OR(AK285="この欄は入力不要です",AK285="調査していれば件数、調査していなければ0をご入力下さい",AK285=0),0,AK285)</f>
        <v>50</v>
      </c>
      <c r="AX285">
        <f t="shared" si="60"/>
        <v>1</v>
      </c>
      <c r="AY285" t="s">
        <v>291</v>
      </c>
    </row>
    <row r="286" spans="1:51" ht="13.5">
      <c r="A286" s="4">
        <v>1562</v>
      </c>
      <c r="B286" s="5" t="s">
        <v>1046</v>
      </c>
      <c r="C286" s="5" t="s">
        <v>1046</v>
      </c>
      <c r="D286" s="6" t="s">
        <v>1032</v>
      </c>
      <c r="E286" s="5">
        <v>0</v>
      </c>
      <c r="F286" s="5">
        <v>0</v>
      </c>
      <c r="G286" s="5">
        <v>2</v>
      </c>
      <c r="H286" s="7" t="s">
        <v>1033</v>
      </c>
      <c r="I286" s="8" t="s">
        <v>1034</v>
      </c>
      <c r="J286" s="8" t="s">
        <v>1353</v>
      </c>
      <c r="K286" s="8" t="s">
        <v>305</v>
      </c>
      <c r="L286" s="8" t="s">
        <v>1354</v>
      </c>
      <c r="M286" s="8"/>
      <c r="N286" s="8"/>
      <c r="O286" s="8"/>
      <c r="P286" s="8" t="s">
        <v>14</v>
      </c>
      <c r="Q286" s="8"/>
      <c r="R286" s="8"/>
      <c r="S286" s="8" t="s">
        <v>293</v>
      </c>
      <c r="T286" s="8"/>
      <c r="U286" s="8"/>
      <c r="V286" s="8"/>
      <c r="W286" s="8"/>
      <c r="X286" s="8" t="s">
        <v>156</v>
      </c>
      <c r="Y286" s="8"/>
      <c r="Z286" s="8"/>
      <c r="AA286" s="8"/>
      <c r="AB286" s="8" t="s">
        <v>16</v>
      </c>
      <c r="AC286" s="8"/>
      <c r="AD286" s="8"/>
      <c r="AE286" s="8" t="s">
        <v>307</v>
      </c>
      <c r="AF286" s="8"/>
      <c r="AG286" s="8"/>
      <c r="AH286" s="8"/>
      <c r="AI286" s="9"/>
      <c r="AJ286" s="10" t="s">
        <v>508</v>
      </c>
      <c r="AK286" s="222">
        <v>1</v>
      </c>
      <c r="AL286" s="8"/>
      <c r="AM286" s="86" t="s">
        <v>1747</v>
      </c>
      <c r="AN286" s="10"/>
      <c r="AO286" s="12" t="s">
        <v>1051</v>
      </c>
      <c r="AP286" s="223" t="str">
        <f t="shared" si="61"/>
        <v>( 実態調査 )</v>
      </c>
      <c r="AQ286" t="str">
        <f t="shared" si="62"/>
        <v> （準拠する試案連番：）</v>
      </c>
      <c r="AR286">
        <f t="shared" si="63"/>
      </c>
      <c r="AS286">
        <f t="shared" si="64"/>
        <v>1</v>
      </c>
      <c r="AX286">
        <f t="shared" si="60"/>
        <v>1</v>
      </c>
      <c r="AY286" t="s">
        <v>1743</v>
      </c>
    </row>
    <row r="287" spans="1:51" ht="13.5">
      <c r="A287" s="4">
        <v>1566</v>
      </c>
      <c r="B287" s="5" t="s">
        <v>1046</v>
      </c>
      <c r="C287" s="5" t="s">
        <v>1046</v>
      </c>
      <c r="D287" s="6" t="s">
        <v>1035</v>
      </c>
      <c r="E287" s="5">
        <v>0</v>
      </c>
      <c r="F287" s="5">
        <v>0</v>
      </c>
      <c r="G287" s="5">
        <v>1</v>
      </c>
      <c r="H287" s="7" t="s">
        <v>1274</v>
      </c>
      <c r="I287" s="8"/>
      <c r="J287" s="8"/>
      <c r="K287" s="8"/>
      <c r="L287" s="8"/>
      <c r="M287" s="8"/>
      <c r="N287" s="8"/>
      <c r="O287" s="8"/>
      <c r="P287" s="8" t="s">
        <v>1275</v>
      </c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9" t="s">
        <v>1276</v>
      </c>
      <c r="AJ287" s="236" t="s">
        <v>96</v>
      </c>
      <c r="AK287" s="237">
        <v>50</v>
      </c>
      <c r="AL287" s="238" t="s">
        <v>1599</v>
      </c>
      <c r="AM287" s="233" t="s">
        <v>98</v>
      </c>
      <c r="AN287" s="236"/>
      <c r="AO287" s="240" t="s">
        <v>1351</v>
      </c>
      <c r="AP287" s="223" t="str">
        <f t="shared" si="61"/>
        <v>( 実態調査 )</v>
      </c>
      <c r="AQ287" t="str">
        <f t="shared" si="62"/>
        <v> （準拠する試案連番：この欄は入力不要です）</v>
      </c>
      <c r="AR287" t="str">
        <f t="shared" si="63"/>
        <v> （準拠する試案連番：この欄は入力不要です）</v>
      </c>
      <c r="AS287">
        <f t="shared" si="64"/>
        <v>50</v>
      </c>
      <c r="AX287">
        <f t="shared" si="60"/>
      </c>
      <c r="AY287" t="s">
        <v>97</v>
      </c>
    </row>
    <row r="288" spans="1:51" ht="13.5">
      <c r="A288" s="4">
        <v>1567</v>
      </c>
      <c r="B288" s="5" t="s">
        <v>1046</v>
      </c>
      <c r="C288" s="5" t="s">
        <v>1046</v>
      </c>
      <c r="D288" s="6" t="s">
        <v>1277</v>
      </c>
      <c r="E288" s="5">
        <v>0</v>
      </c>
      <c r="F288" s="5">
        <v>0</v>
      </c>
      <c r="G288" s="5">
        <v>1</v>
      </c>
      <c r="H288" s="7" t="s">
        <v>158</v>
      </c>
      <c r="I288" s="8" t="s">
        <v>158</v>
      </c>
      <c r="J288" s="8" t="s">
        <v>1353</v>
      </c>
      <c r="K288" s="8" t="s">
        <v>1519</v>
      </c>
      <c r="L288" s="8"/>
      <c r="M288" s="8" t="s">
        <v>1353</v>
      </c>
      <c r="N288" s="8" t="s">
        <v>1519</v>
      </c>
      <c r="O288" s="8"/>
      <c r="P288" s="8" t="s">
        <v>286</v>
      </c>
      <c r="Q288" s="8"/>
      <c r="R288" s="8" t="s">
        <v>176</v>
      </c>
      <c r="S288" s="8" t="s">
        <v>293</v>
      </c>
      <c r="T288" s="8"/>
      <c r="U288" s="8" t="s">
        <v>1353</v>
      </c>
      <c r="V288" s="8" t="s">
        <v>1519</v>
      </c>
      <c r="W288" s="8"/>
      <c r="X288" s="8"/>
      <c r="Y288" s="8"/>
      <c r="Z288" s="8"/>
      <c r="AA288" s="8"/>
      <c r="AB288" s="8" t="s">
        <v>1347</v>
      </c>
      <c r="AC288" s="8"/>
      <c r="AD288" s="8"/>
      <c r="AE288" s="8" t="s">
        <v>307</v>
      </c>
      <c r="AF288" s="8"/>
      <c r="AG288" s="8"/>
      <c r="AH288" s="8"/>
      <c r="AI288" s="9"/>
      <c r="AJ288" s="10" t="s">
        <v>591</v>
      </c>
      <c r="AK288" s="222">
        <v>0</v>
      </c>
      <c r="AL288" s="8">
        <v>0</v>
      </c>
      <c r="AM288" s="86" t="s">
        <v>1109</v>
      </c>
      <c r="AN288" s="10"/>
      <c r="AO288" s="12" t="s">
        <v>1051</v>
      </c>
      <c r="AP288" s="223" t="str">
        <f>"( "&amp;AJ288&amp;" )"</f>
        <v>( 類推 )</v>
      </c>
      <c r="AQ288" t="str">
        <f>IF(AL288="準拠する試案№をご入力下さい",""," （準拠する試案連番："&amp;AL288&amp;"）")</f>
        <v> （準拠する試案連番：0）</v>
      </c>
      <c r="AR288">
        <f>IF(OR(AL288="準拠する連番があれば試案№を、なければ0をご入力下さい",AL288=0),""," （準拠する試案連番："&amp;AL288&amp;"）")</f>
      </c>
      <c r="AS288">
        <f>IF(OR(AK288="この欄は入力不要です",AK288="調査していれば件数、調査していなければ0をご入力下さい",AK288=0),0,AK288)</f>
        <v>0</v>
      </c>
      <c r="AX288">
        <f t="shared" si="60"/>
        <v>1</v>
      </c>
      <c r="AY288" t="s">
        <v>291</v>
      </c>
    </row>
    <row r="289" spans="1:51" ht="13.5">
      <c r="A289" s="4">
        <v>1567</v>
      </c>
      <c r="B289" s="5" t="s">
        <v>1046</v>
      </c>
      <c r="C289" s="5" t="s">
        <v>1046</v>
      </c>
      <c r="D289" s="6" t="s">
        <v>1277</v>
      </c>
      <c r="E289" s="5">
        <v>0</v>
      </c>
      <c r="F289" s="5">
        <v>0</v>
      </c>
      <c r="G289" s="5">
        <v>1</v>
      </c>
      <c r="H289" s="7" t="s">
        <v>158</v>
      </c>
      <c r="I289" s="8" t="s">
        <v>158</v>
      </c>
      <c r="J289" s="8" t="s">
        <v>1353</v>
      </c>
      <c r="K289" s="8" t="s">
        <v>1519</v>
      </c>
      <c r="L289" s="8"/>
      <c r="M289" s="8" t="s">
        <v>1353</v>
      </c>
      <c r="N289" s="8" t="s">
        <v>1519</v>
      </c>
      <c r="O289" s="8"/>
      <c r="P289" s="8" t="s">
        <v>286</v>
      </c>
      <c r="Q289" s="8"/>
      <c r="R289" s="8" t="s">
        <v>176</v>
      </c>
      <c r="S289" s="8" t="s">
        <v>293</v>
      </c>
      <c r="T289" s="8"/>
      <c r="U289" s="8" t="s">
        <v>1353</v>
      </c>
      <c r="V289" s="8" t="s">
        <v>1519</v>
      </c>
      <c r="W289" s="8"/>
      <c r="X289" s="8"/>
      <c r="Y289" s="8"/>
      <c r="Z289" s="8"/>
      <c r="AA289" s="8"/>
      <c r="AB289" s="8" t="s">
        <v>1347</v>
      </c>
      <c r="AC289" s="8"/>
      <c r="AD289" s="8"/>
      <c r="AE289" s="8" t="s">
        <v>307</v>
      </c>
      <c r="AF289" s="8"/>
      <c r="AG289" s="8"/>
      <c r="AH289" s="8"/>
      <c r="AI289" s="9"/>
      <c r="AJ289" s="236" t="s">
        <v>592</v>
      </c>
      <c r="AK289" s="237">
        <v>50</v>
      </c>
      <c r="AL289" s="238" t="s">
        <v>1599</v>
      </c>
      <c r="AM289" s="233" t="s">
        <v>991</v>
      </c>
      <c r="AN289" s="236"/>
      <c r="AO289" s="240" t="s">
        <v>1351</v>
      </c>
      <c r="AP289" s="223" t="str">
        <f t="shared" si="61"/>
        <v>( 実態調査 )</v>
      </c>
      <c r="AQ289" t="str">
        <f t="shared" si="62"/>
        <v> （準拠する試案連番：この欄は入力不要です）</v>
      </c>
      <c r="AR289" t="str">
        <f t="shared" si="63"/>
        <v> （準拠する試案連番：この欄は入力不要です）</v>
      </c>
      <c r="AS289">
        <f t="shared" si="64"/>
        <v>50</v>
      </c>
      <c r="AX289">
        <f t="shared" si="60"/>
        <v>1</v>
      </c>
      <c r="AY289" t="s">
        <v>992</v>
      </c>
    </row>
    <row r="290" spans="1:51" ht="13.5">
      <c r="A290" s="4">
        <v>1568</v>
      </c>
      <c r="B290" s="5" t="s">
        <v>170</v>
      </c>
      <c r="C290" s="5" t="s">
        <v>1046</v>
      </c>
      <c r="D290" s="6" t="s">
        <v>1278</v>
      </c>
      <c r="E290" s="5">
        <v>0</v>
      </c>
      <c r="F290" s="5">
        <v>0</v>
      </c>
      <c r="G290" s="5">
        <v>1</v>
      </c>
      <c r="H290" s="7" t="s">
        <v>1279</v>
      </c>
      <c r="I290" s="8"/>
      <c r="J290" s="8"/>
      <c r="K290" s="8"/>
      <c r="L290" s="8"/>
      <c r="M290" s="8"/>
      <c r="N290" s="8"/>
      <c r="O290" s="8"/>
      <c r="P290" s="8" t="s">
        <v>36</v>
      </c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9"/>
      <c r="AJ290" s="236" t="s">
        <v>1193</v>
      </c>
      <c r="AK290" s="237" t="s">
        <v>1599</v>
      </c>
      <c r="AL290" s="238" t="s">
        <v>1599</v>
      </c>
      <c r="AM290" s="233" t="s">
        <v>507</v>
      </c>
      <c r="AN290" s="236" t="s">
        <v>907</v>
      </c>
      <c r="AO290" s="240" t="s">
        <v>1351</v>
      </c>
      <c r="AP290" s="223" t="str">
        <f t="shared" si="61"/>
        <v>( 未調査(医療材料なし) )</v>
      </c>
      <c r="AQ290" t="str">
        <f t="shared" si="62"/>
        <v> （準拠する試案連番：この欄は入力不要です）</v>
      </c>
      <c r="AR290" t="str">
        <f t="shared" si="63"/>
        <v> （準拠する試案連番：この欄は入力不要です）</v>
      </c>
      <c r="AS290">
        <f t="shared" si="64"/>
        <v>0</v>
      </c>
      <c r="AX290">
        <f t="shared" si="60"/>
      </c>
      <c r="AY290" t="s">
        <v>904</v>
      </c>
    </row>
    <row r="291" spans="1:51" ht="13.5">
      <c r="A291" s="4">
        <v>1569</v>
      </c>
      <c r="B291" s="5" t="s">
        <v>1046</v>
      </c>
      <c r="C291" s="5" t="s">
        <v>1046</v>
      </c>
      <c r="D291" s="6" t="s">
        <v>1280</v>
      </c>
      <c r="E291" s="5">
        <v>0</v>
      </c>
      <c r="F291" s="5">
        <v>0</v>
      </c>
      <c r="G291" s="5">
        <v>2</v>
      </c>
      <c r="H291" s="7" t="s">
        <v>1281</v>
      </c>
      <c r="I291" s="8" t="s">
        <v>1282</v>
      </c>
      <c r="J291" s="8"/>
      <c r="K291" s="8"/>
      <c r="L291" s="8"/>
      <c r="M291" s="8"/>
      <c r="N291" s="8"/>
      <c r="O291" s="8"/>
      <c r="P291" s="8" t="s">
        <v>6</v>
      </c>
      <c r="Q291" s="8"/>
      <c r="R291" s="8"/>
      <c r="S291" s="8" t="s">
        <v>293</v>
      </c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9" t="s">
        <v>1283</v>
      </c>
      <c r="AJ291" s="236" t="s">
        <v>593</v>
      </c>
      <c r="AK291" s="237" t="s">
        <v>1599</v>
      </c>
      <c r="AL291" s="238" t="s">
        <v>1599</v>
      </c>
      <c r="AM291" s="233" t="s">
        <v>1109</v>
      </c>
      <c r="AN291" s="236"/>
      <c r="AO291" s="240" t="s">
        <v>1051</v>
      </c>
      <c r="AP291" s="223" t="str">
        <f t="shared" si="61"/>
        <v>( 調査期間中データなし )</v>
      </c>
      <c r="AQ291" t="str">
        <f t="shared" si="62"/>
        <v> （準拠する試案連番：この欄は入力不要です）</v>
      </c>
      <c r="AR291" t="str">
        <f t="shared" si="63"/>
        <v> （準拠する試案連番：この欄は入力不要です）</v>
      </c>
      <c r="AS291">
        <f t="shared" si="64"/>
        <v>0</v>
      </c>
      <c r="AX291">
        <f t="shared" si="60"/>
      </c>
      <c r="AY291" t="s">
        <v>291</v>
      </c>
    </row>
    <row r="292" spans="1:51" ht="13.5">
      <c r="A292" s="4">
        <v>1572</v>
      </c>
      <c r="B292" s="5" t="s">
        <v>1046</v>
      </c>
      <c r="C292" s="5" t="s">
        <v>1046</v>
      </c>
      <c r="D292" s="6" t="s">
        <v>1284</v>
      </c>
      <c r="E292" s="5">
        <v>0</v>
      </c>
      <c r="F292" s="5">
        <v>0</v>
      </c>
      <c r="G292" s="5">
        <v>1</v>
      </c>
      <c r="H292" s="7" t="s">
        <v>1285</v>
      </c>
      <c r="I292" s="8"/>
      <c r="J292" s="8"/>
      <c r="K292" s="8"/>
      <c r="L292" s="8"/>
      <c r="M292" s="8"/>
      <c r="N292" s="8"/>
      <c r="O292" s="8"/>
      <c r="P292" s="8" t="s">
        <v>6</v>
      </c>
      <c r="Q292" s="8"/>
      <c r="R292" s="8"/>
      <c r="S292" s="8" t="s">
        <v>293</v>
      </c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9" t="s">
        <v>1286</v>
      </c>
      <c r="AJ292" s="236" t="s">
        <v>591</v>
      </c>
      <c r="AK292" s="237">
        <v>0</v>
      </c>
      <c r="AL292" s="238">
        <v>0</v>
      </c>
      <c r="AM292" s="233" t="s">
        <v>1109</v>
      </c>
      <c r="AN292" s="236"/>
      <c r="AO292" s="240" t="s">
        <v>1051</v>
      </c>
      <c r="AP292" s="223" t="str">
        <f t="shared" si="61"/>
        <v>( 類推 )</v>
      </c>
      <c r="AQ292" t="str">
        <f t="shared" si="62"/>
        <v> （準拠する試案連番：0）</v>
      </c>
      <c r="AR292">
        <f t="shared" si="63"/>
      </c>
      <c r="AS292">
        <f t="shared" si="64"/>
        <v>0</v>
      </c>
      <c r="AX292">
        <f t="shared" si="60"/>
      </c>
      <c r="AY292" t="s">
        <v>291</v>
      </c>
    </row>
    <row r="293" spans="1:51" ht="13.5">
      <c r="A293" s="4">
        <v>1591</v>
      </c>
      <c r="B293" s="5" t="s">
        <v>1046</v>
      </c>
      <c r="C293" s="5" t="s">
        <v>1046</v>
      </c>
      <c r="D293" s="6" t="s">
        <v>1287</v>
      </c>
      <c r="E293" s="5">
        <v>0</v>
      </c>
      <c r="F293" s="5">
        <v>0</v>
      </c>
      <c r="G293" s="5">
        <v>1</v>
      </c>
      <c r="H293" s="7" t="s">
        <v>998</v>
      </c>
      <c r="I293" s="8"/>
      <c r="J293" s="8"/>
      <c r="K293" s="8"/>
      <c r="L293" s="8"/>
      <c r="M293" s="8"/>
      <c r="N293" s="8"/>
      <c r="O293" s="8"/>
      <c r="P293" s="8" t="s">
        <v>6</v>
      </c>
      <c r="Q293" s="8"/>
      <c r="R293" s="8"/>
      <c r="S293" s="8" t="s">
        <v>293</v>
      </c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9" t="s">
        <v>999</v>
      </c>
      <c r="AJ293" s="236" t="s">
        <v>591</v>
      </c>
      <c r="AK293" s="237">
        <v>0</v>
      </c>
      <c r="AL293" s="238">
        <v>0</v>
      </c>
      <c r="AM293" s="233" t="s">
        <v>1109</v>
      </c>
      <c r="AN293" s="236"/>
      <c r="AO293" s="240" t="s">
        <v>1051</v>
      </c>
      <c r="AP293" s="223" t="str">
        <f t="shared" si="61"/>
        <v>( 類推 )</v>
      </c>
      <c r="AQ293" t="str">
        <f t="shared" si="62"/>
        <v> （準拠する試案連番：0）</v>
      </c>
      <c r="AR293">
        <f t="shared" si="63"/>
      </c>
      <c r="AS293">
        <f t="shared" si="64"/>
        <v>0</v>
      </c>
      <c r="AX293">
        <f t="shared" si="60"/>
      </c>
      <c r="AY293" t="s">
        <v>291</v>
      </c>
    </row>
    <row r="294" spans="1:51" ht="13.5">
      <c r="A294" s="4">
        <v>1598</v>
      </c>
      <c r="B294" s="5" t="s">
        <v>1046</v>
      </c>
      <c r="C294" s="5" t="s">
        <v>1046</v>
      </c>
      <c r="D294" s="6" t="s">
        <v>1000</v>
      </c>
      <c r="E294" s="5">
        <v>0</v>
      </c>
      <c r="F294" s="5">
        <v>0</v>
      </c>
      <c r="G294" s="5">
        <v>1</v>
      </c>
      <c r="H294" s="7" t="s">
        <v>1001</v>
      </c>
      <c r="I294" s="8"/>
      <c r="J294" s="8"/>
      <c r="K294" s="8"/>
      <c r="L294" s="8"/>
      <c r="M294" s="8"/>
      <c r="N294" s="8"/>
      <c r="O294" s="8"/>
      <c r="P294" s="8" t="s">
        <v>6</v>
      </c>
      <c r="Q294" s="8"/>
      <c r="R294" s="8"/>
      <c r="S294" s="8" t="s">
        <v>293</v>
      </c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9" t="s">
        <v>1002</v>
      </c>
      <c r="AJ294" s="236" t="s">
        <v>591</v>
      </c>
      <c r="AK294" s="237">
        <v>0</v>
      </c>
      <c r="AL294" s="238">
        <v>0</v>
      </c>
      <c r="AM294" s="233" t="s">
        <v>1109</v>
      </c>
      <c r="AN294" s="236"/>
      <c r="AO294" s="240" t="s">
        <v>1051</v>
      </c>
      <c r="AP294" s="223" t="str">
        <f t="shared" si="61"/>
        <v>( 類推 )</v>
      </c>
      <c r="AQ294" t="str">
        <f t="shared" si="62"/>
        <v> （準拠する試案連番：0）</v>
      </c>
      <c r="AR294">
        <f t="shared" si="63"/>
      </c>
      <c r="AS294">
        <f t="shared" si="64"/>
        <v>0</v>
      </c>
      <c r="AX294">
        <f t="shared" si="60"/>
      </c>
      <c r="AY294" t="s">
        <v>291</v>
      </c>
    </row>
    <row r="295" spans="1:51" ht="13.5">
      <c r="A295" s="4">
        <v>1608</v>
      </c>
      <c r="B295" s="5" t="s">
        <v>1046</v>
      </c>
      <c r="C295" s="5" t="s">
        <v>1046</v>
      </c>
      <c r="D295" s="6" t="s">
        <v>1608</v>
      </c>
      <c r="E295" s="5">
        <v>0</v>
      </c>
      <c r="F295" s="5">
        <v>0</v>
      </c>
      <c r="G295" s="5">
        <v>1</v>
      </c>
      <c r="H295" s="7" t="s">
        <v>1609</v>
      </c>
      <c r="I295" s="8"/>
      <c r="J295" s="8"/>
      <c r="K295" s="8"/>
      <c r="L295" s="8"/>
      <c r="M295" s="8"/>
      <c r="N295" s="8"/>
      <c r="O295" s="8"/>
      <c r="P295" s="8" t="s">
        <v>6</v>
      </c>
      <c r="Q295" s="8"/>
      <c r="R295" s="8"/>
      <c r="S295" s="8" t="s">
        <v>293</v>
      </c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9" t="s">
        <v>1610</v>
      </c>
      <c r="AJ295" s="236" t="s">
        <v>593</v>
      </c>
      <c r="AK295" s="237" t="s">
        <v>1599</v>
      </c>
      <c r="AL295" s="238" t="s">
        <v>1599</v>
      </c>
      <c r="AM295" s="233" t="s">
        <v>1109</v>
      </c>
      <c r="AN295" s="236"/>
      <c r="AO295" s="240" t="s">
        <v>1051</v>
      </c>
      <c r="AP295" s="223" t="str">
        <f aca="true" t="shared" si="65" ref="AP295:AP310">"( "&amp;AJ295&amp;" )"</f>
        <v>( 調査期間中データなし )</v>
      </c>
      <c r="AQ295" t="str">
        <f aca="true" t="shared" si="66" ref="AQ295:AQ310">IF(AL295="準拠する試案№をご入力下さい",""," （準拠する試案連番："&amp;AL295&amp;"）")</f>
        <v> （準拠する試案連番：この欄は入力不要です）</v>
      </c>
      <c r="AR295" t="str">
        <f aca="true" t="shared" si="67" ref="AR295:AR310">IF(OR(AL295="準拠する連番があれば試案№を、なければ0をご入力下さい",AL295=0),""," （準拠する試案連番："&amp;AL295&amp;"）")</f>
        <v> （準拠する試案連番：この欄は入力不要です）</v>
      </c>
      <c r="AS295">
        <f aca="true" t="shared" si="68" ref="AS295:AS310">IF(OR(AK295="この欄は入力不要です",AK295="調査していれば件数、調査していなければ0をご入力下さい",AK295=0),0,AK295)</f>
        <v>0</v>
      </c>
      <c r="AX295">
        <f t="shared" si="60"/>
      </c>
      <c r="AY295" t="s">
        <v>291</v>
      </c>
    </row>
    <row r="296" spans="1:51" ht="13.5">
      <c r="A296" s="4">
        <v>1618</v>
      </c>
      <c r="B296" s="5" t="s">
        <v>1046</v>
      </c>
      <c r="C296" s="5" t="s">
        <v>1046</v>
      </c>
      <c r="D296" s="6" t="s">
        <v>1611</v>
      </c>
      <c r="E296" s="5">
        <v>0</v>
      </c>
      <c r="F296" s="5">
        <v>0</v>
      </c>
      <c r="G296" s="5">
        <v>1</v>
      </c>
      <c r="H296" s="7" t="s">
        <v>1612</v>
      </c>
      <c r="I296" s="8"/>
      <c r="J296" s="8"/>
      <c r="K296" s="8"/>
      <c r="L296" s="8"/>
      <c r="M296" s="8"/>
      <c r="N296" s="8"/>
      <c r="O296" s="8"/>
      <c r="P296" s="8" t="s">
        <v>6</v>
      </c>
      <c r="Q296" s="8"/>
      <c r="R296" s="8"/>
      <c r="S296" s="8" t="s">
        <v>293</v>
      </c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9" t="s">
        <v>1613</v>
      </c>
      <c r="AJ296" s="236" t="s">
        <v>593</v>
      </c>
      <c r="AK296" s="237" t="s">
        <v>1599</v>
      </c>
      <c r="AL296" s="238" t="s">
        <v>1599</v>
      </c>
      <c r="AM296" s="233" t="s">
        <v>1109</v>
      </c>
      <c r="AN296" s="236"/>
      <c r="AO296" s="240" t="s">
        <v>1051</v>
      </c>
      <c r="AP296" s="223" t="str">
        <f t="shared" si="65"/>
        <v>( 調査期間中データなし )</v>
      </c>
      <c r="AQ296" t="str">
        <f t="shared" si="66"/>
        <v> （準拠する試案連番：この欄は入力不要です）</v>
      </c>
      <c r="AR296" t="str">
        <f t="shared" si="67"/>
        <v> （準拠する試案連番：この欄は入力不要です）</v>
      </c>
      <c r="AS296">
        <f t="shared" si="68"/>
        <v>0</v>
      </c>
      <c r="AX296">
        <f t="shared" si="60"/>
      </c>
      <c r="AY296" t="s">
        <v>291</v>
      </c>
    </row>
    <row r="297" spans="1:51" ht="13.5">
      <c r="A297" s="4">
        <v>1625</v>
      </c>
      <c r="B297" s="5" t="s">
        <v>1046</v>
      </c>
      <c r="C297" s="5" t="s">
        <v>1046</v>
      </c>
      <c r="D297" s="6" t="s">
        <v>1614</v>
      </c>
      <c r="E297" s="5">
        <v>0</v>
      </c>
      <c r="F297" s="5">
        <v>0</v>
      </c>
      <c r="G297" s="5">
        <v>1</v>
      </c>
      <c r="H297" s="7" t="s">
        <v>1615</v>
      </c>
      <c r="I297" s="8"/>
      <c r="J297" s="8"/>
      <c r="K297" s="8"/>
      <c r="L297" s="8"/>
      <c r="M297" s="8"/>
      <c r="N297" s="8"/>
      <c r="O297" s="8"/>
      <c r="P297" s="8" t="s">
        <v>38</v>
      </c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9" t="s">
        <v>1616</v>
      </c>
      <c r="AJ297" s="236" t="s">
        <v>313</v>
      </c>
      <c r="AK297" s="237" t="s">
        <v>1599</v>
      </c>
      <c r="AL297" s="238" t="s">
        <v>1599</v>
      </c>
      <c r="AM297" s="233" t="s">
        <v>241</v>
      </c>
      <c r="AN297" s="236"/>
      <c r="AO297" s="240" t="s">
        <v>1051</v>
      </c>
      <c r="AP297" s="223" t="str">
        <f t="shared" si="65"/>
        <v>( 未調査(不明) )</v>
      </c>
      <c r="AQ297" t="str">
        <f t="shared" si="66"/>
        <v> （準拠する試案連番：この欄は入力不要です）</v>
      </c>
      <c r="AR297" t="str">
        <f t="shared" si="67"/>
        <v> （準拠する試案連番：この欄は入力不要です）</v>
      </c>
      <c r="AS297">
        <f t="shared" si="68"/>
        <v>0</v>
      </c>
      <c r="AX297">
        <f t="shared" si="60"/>
      </c>
      <c r="AY297" t="s">
        <v>243</v>
      </c>
    </row>
    <row r="298" spans="1:51" ht="13.5">
      <c r="A298" s="4">
        <v>1628</v>
      </c>
      <c r="B298" s="5" t="s">
        <v>1046</v>
      </c>
      <c r="C298" s="5" t="s">
        <v>1046</v>
      </c>
      <c r="D298" s="6" t="s">
        <v>1566</v>
      </c>
      <c r="E298" s="5">
        <v>0</v>
      </c>
      <c r="F298" s="5">
        <v>0</v>
      </c>
      <c r="G298" s="5">
        <v>1</v>
      </c>
      <c r="H298" s="7" t="s">
        <v>1567</v>
      </c>
      <c r="I298" s="8" t="s">
        <v>1568</v>
      </c>
      <c r="J298" s="8" t="s">
        <v>1353</v>
      </c>
      <c r="K298" s="8" t="s">
        <v>394</v>
      </c>
      <c r="L298" s="8"/>
      <c r="M298" s="8"/>
      <c r="N298" s="8"/>
      <c r="O298" s="8"/>
      <c r="P298" s="8" t="s">
        <v>38</v>
      </c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9" t="s">
        <v>1569</v>
      </c>
      <c r="AJ298" s="236" t="s">
        <v>313</v>
      </c>
      <c r="AK298" s="237" t="s">
        <v>1599</v>
      </c>
      <c r="AL298" s="238" t="s">
        <v>1599</v>
      </c>
      <c r="AM298" s="233" t="s">
        <v>241</v>
      </c>
      <c r="AN298" s="236"/>
      <c r="AO298" s="240" t="s">
        <v>1051</v>
      </c>
      <c r="AP298" s="223" t="str">
        <f t="shared" si="65"/>
        <v>( 未調査(不明) )</v>
      </c>
      <c r="AQ298" t="str">
        <f t="shared" si="66"/>
        <v> （準拠する試案連番：この欄は入力不要です）</v>
      </c>
      <c r="AR298" t="str">
        <f t="shared" si="67"/>
        <v> （準拠する試案連番：この欄は入力不要です）</v>
      </c>
      <c r="AS298">
        <f t="shared" si="68"/>
        <v>0</v>
      </c>
      <c r="AX298">
        <f t="shared" si="60"/>
      </c>
      <c r="AY298" t="s">
        <v>243</v>
      </c>
    </row>
    <row r="299" spans="1:51" ht="13.5">
      <c r="A299" s="4">
        <v>1629</v>
      </c>
      <c r="B299" s="5" t="s">
        <v>1046</v>
      </c>
      <c r="C299" s="5" t="s">
        <v>1046</v>
      </c>
      <c r="D299" s="6" t="s">
        <v>1570</v>
      </c>
      <c r="E299" s="5">
        <v>0</v>
      </c>
      <c r="F299" s="5">
        <v>0</v>
      </c>
      <c r="G299" s="5">
        <v>1</v>
      </c>
      <c r="H299" s="7" t="s">
        <v>1571</v>
      </c>
      <c r="I299" s="8"/>
      <c r="J299" s="8"/>
      <c r="K299" s="8"/>
      <c r="L299" s="8"/>
      <c r="M299" s="8"/>
      <c r="N299" s="8"/>
      <c r="O299" s="8"/>
      <c r="P299" s="8" t="s">
        <v>38</v>
      </c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9" t="s">
        <v>1572</v>
      </c>
      <c r="AJ299" s="236" t="s">
        <v>592</v>
      </c>
      <c r="AK299" s="237">
        <v>197</v>
      </c>
      <c r="AL299" s="238" t="s">
        <v>1599</v>
      </c>
      <c r="AM299" s="233" t="s">
        <v>241</v>
      </c>
      <c r="AN299" s="236"/>
      <c r="AO299" s="243" t="s">
        <v>1051</v>
      </c>
      <c r="AP299" s="223" t="str">
        <f t="shared" si="65"/>
        <v>( 実態調査 )</v>
      </c>
      <c r="AQ299" t="str">
        <f t="shared" si="66"/>
        <v> （準拠する試案連番：この欄は入力不要です）</v>
      </c>
      <c r="AR299" t="str">
        <f t="shared" si="67"/>
        <v> （準拠する試案連番：この欄は入力不要です）</v>
      </c>
      <c r="AS299">
        <f t="shared" si="68"/>
        <v>197</v>
      </c>
      <c r="AX299">
        <f t="shared" si="60"/>
      </c>
      <c r="AY299" t="s">
        <v>243</v>
      </c>
    </row>
    <row r="300" spans="1:51" ht="13.5">
      <c r="A300" s="4">
        <v>1636</v>
      </c>
      <c r="B300" s="5" t="s">
        <v>1046</v>
      </c>
      <c r="C300" s="5" t="s">
        <v>1046</v>
      </c>
      <c r="D300" s="6" t="s">
        <v>1573</v>
      </c>
      <c r="E300" s="5">
        <v>0</v>
      </c>
      <c r="F300" s="5">
        <v>0</v>
      </c>
      <c r="G300" s="5">
        <v>2</v>
      </c>
      <c r="H300" s="7" t="s">
        <v>1574</v>
      </c>
      <c r="I300" s="8" t="s">
        <v>1575</v>
      </c>
      <c r="J300" s="8" t="s">
        <v>1353</v>
      </c>
      <c r="K300" s="8" t="s">
        <v>1157</v>
      </c>
      <c r="L300" s="8"/>
      <c r="M300" s="8"/>
      <c r="N300" s="8"/>
      <c r="O300" s="8"/>
      <c r="P300" s="8" t="s">
        <v>38</v>
      </c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9" t="s">
        <v>1576</v>
      </c>
      <c r="AJ300" s="236" t="s">
        <v>592</v>
      </c>
      <c r="AK300" s="237">
        <v>10</v>
      </c>
      <c r="AL300" s="238" t="s">
        <v>1599</v>
      </c>
      <c r="AM300" s="233" t="s">
        <v>241</v>
      </c>
      <c r="AN300" s="236"/>
      <c r="AO300" s="240" t="s">
        <v>1051</v>
      </c>
      <c r="AP300" s="223" t="str">
        <f t="shared" si="65"/>
        <v>( 実態調査 )</v>
      </c>
      <c r="AQ300" t="str">
        <f t="shared" si="66"/>
        <v> （準拠する試案連番：この欄は入力不要です）</v>
      </c>
      <c r="AR300" t="str">
        <f t="shared" si="67"/>
        <v> （準拠する試案連番：この欄は入力不要です）</v>
      </c>
      <c r="AS300">
        <f t="shared" si="68"/>
        <v>10</v>
      </c>
      <c r="AX300">
        <f t="shared" si="60"/>
      </c>
      <c r="AY300" t="s">
        <v>243</v>
      </c>
    </row>
    <row r="301" spans="1:51" ht="13.5">
      <c r="A301" s="4">
        <v>1639</v>
      </c>
      <c r="B301" s="5" t="s">
        <v>1046</v>
      </c>
      <c r="C301" s="5" t="s">
        <v>1046</v>
      </c>
      <c r="D301" s="6" t="s">
        <v>1577</v>
      </c>
      <c r="E301" s="5">
        <v>0</v>
      </c>
      <c r="F301" s="5">
        <v>0</v>
      </c>
      <c r="G301" s="5">
        <v>1</v>
      </c>
      <c r="H301" s="7" t="s">
        <v>1578</v>
      </c>
      <c r="I301" s="8" t="s">
        <v>1578</v>
      </c>
      <c r="J301" s="8" t="s">
        <v>1353</v>
      </c>
      <c r="K301" s="8" t="s">
        <v>417</v>
      </c>
      <c r="L301" s="8"/>
      <c r="M301" s="8"/>
      <c r="N301" s="8"/>
      <c r="O301" s="8"/>
      <c r="P301" s="8" t="s">
        <v>38</v>
      </c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9"/>
      <c r="AJ301" s="236" t="s">
        <v>313</v>
      </c>
      <c r="AK301" s="237" t="s">
        <v>1599</v>
      </c>
      <c r="AL301" s="238" t="s">
        <v>1599</v>
      </c>
      <c r="AM301" s="233" t="s">
        <v>241</v>
      </c>
      <c r="AN301" s="236"/>
      <c r="AO301" s="240" t="s">
        <v>1051</v>
      </c>
      <c r="AP301" s="223" t="str">
        <f t="shared" si="65"/>
        <v>( 未調査(不明) )</v>
      </c>
      <c r="AQ301" t="str">
        <f t="shared" si="66"/>
        <v> （準拠する試案連番：この欄は入力不要です）</v>
      </c>
      <c r="AR301" t="str">
        <f t="shared" si="67"/>
        <v> （準拠する試案連番：この欄は入力不要です）</v>
      </c>
      <c r="AS301">
        <f t="shared" si="68"/>
        <v>0</v>
      </c>
      <c r="AX301">
        <f t="shared" si="60"/>
      </c>
      <c r="AY301" t="s">
        <v>243</v>
      </c>
    </row>
    <row r="302" spans="1:51" ht="13.5">
      <c r="A302" s="4">
        <v>1640</v>
      </c>
      <c r="B302" s="5" t="s">
        <v>1046</v>
      </c>
      <c r="C302" s="5" t="s">
        <v>1046</v>
      </c>
      <c r="D302" s="6" t="s">
        <v>1579</v>
      </c>
      <c r="E302" s="5">
        <v>0</v>
      </c>
      <c r="F302" s="5">
        <v>0</v>
      </c>
      <c r="G302" s="5">
        <v>1</v>
      </c>
      <c r="H302" s="7" t="s">
        <v>1580</v>
      </c>
      <c r="I302" s="8" t="s">
        <v>1580</v>
      </c>
      <c r="J302" s="8" t="s">
        <v>1353</v>
      </c>
      <c r="K302" s="8" t="s">
        <v>654</v>
      </c>
      <c r="L302" s="8"/>
      <c r="M302" s="8"/>
      <c r="N302" s="8"/>
      <c r="O302" s="8"/>
      <c r="P302" s="8" t="s">
        <v>38</v>
      </c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9"/>
      <c r="AJ302" s="236" t="s">
        <v>593</v>
      </c>
      <c r="AK302" s="237" t="s">
        <v>1599</v>
      </c>
      <c r="AL302" s="238" t="s">
        <v>1599</v>
      </c>
      <c r="AM302" s="233" t="s">
        <v>241</v>
      </c>
      <c r="AN302" s="236"/>
      <c r="AO302" s="240" t="s">
        <v>1051</v>
      </c>
      <c r="AP302" s="223" t="str">
        <f t="shared" si="65"/>
        <v>( 調査期間中データなし )</v>
      </c>
      <c r="AQ302" t="str">
        <f t="shared" si="66"/>
        <v> （準拠する試案連番：この欄は入力不要です）</v>
      </c>
      <c r="AR302" t="str">
        <f t="shared" si="67"/>
        <v> （準拠する試案連番：この欄は入力不要です）</v>
      </c>
      <c r="AS302">
        <f t="shared" si="68"/>
        <v>0</v>
      </c>
      <c r="AX302">
        <f t="shared" si="60"/>
      </c>
      <c r="AY302" t="s">
        <v>243</v>
      </c>
    </row>
    <row r="303" spans="1:51" ht="13.5">
      <c r="A303" s="4">
        <v>1641</v>
      </c>
      <c r="B303" s="5" t="s">
        <v>1046</v>
      </c>
      <c r="C303" s="5" t="s">
        <v>1046</v>
      </c>
      <c r="D303" s="6" t="s">
        <v>1581</v>
      </c>
      <c r="E303" s="5">
        <v>0</v>
      </c>
      <c r="F303" s="5">
        <v>0</v>
      </c>
      <c r="G303" s="5">
        <v>2</v>
      </c>
      <c r="H303" s="7" t="s">
        <v>1582</v>
      </c>
      <c r="I303" s="8" t="s">
        <v>1583</v>
      </c>
      <c r="J303" s="8" t="s">
        <v>1353</v>
      </c>
      <c r="K303" s="8" t="s">
        <v>1584</v>
      </c>
      <c r="L303" s="8"/>
      <c r="M303" s="8"/>
      <c r="N303" s="8"/>
      <c r="O303" s="8"/>
      <c r="P303" s="8" t="s">
        <v>74</v>
      </c>
      <c r="Q303" s="8"/>
      <c r="R303" s="8"/>
      <c r="S303" s="8"/>
      <c r="T303" s="8"/>
      <c r="U303" s="8"/>
      <c r="V303" s="8"/>
      <c r="W303" s="8"/>
      <c r="X303" s="8" t="s">
        <v>1601</v>
      </c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9" t="s">
        <v>1585</v>
      </c>
      <c r="AJ303" s="236" t="s">
        <v>592</v>
      </c>
      <c r="AK303" s="237">
        <v>6</v>
      </c>
      <c r="AL303" s="238" t="s">
        <v>1599</v>
      </c>
      <c r="AM303" s="233" t="s">
        <v>241</v>
      </c>
      <c r="AN303" s="236"/>
      <c r="AO303" s="236" t="s">
        <v>1051</v>
      </c>
      <c r="AP303" s="223" t="str">
        <f t="shared" si="65"/>
        <v>( 実態調査 )</v>
      </c>
      <c r="AQ303" t="str">
        <f t="shared" si="66"/>
        <v> （準拠する試案連番：この欄は入力不要です）</v>
      </c>
      <c r="AR303" t="str">
        <f t="shared" si="67"/>
        <v> （準拠する試案連番：この欄は入力不要です）</v>
      </c>
      <c r="AS303">
        <f t="shared" si="68"/>
        <v>6</v>
      </c>
      <c r="AX303">
        <f t="shared" si="60"/>
      </c>
      <c r="AY303" t="s">
        <v>243</v>
      </c>
    </row>
    <row r="304" spans="1:51" ht="13.5">
      <c r="A304" s="4">
        <v>1649</v>
      </c>
      <c r="B304" s="5" t="s">
        <v>1046</v>
      </c>
      <c r="C304" s="5" t="s">
        <v>1046</v>
      </c>
      <c r="D304" s="6" t="s">
        <v>1587</v>
      </c>
      <c r="E304" s="5">
        <v>0</v>
      </c>
      <c r="F304" s="5">
        <v>0</v>
      </c>
      <c r="G304" s="5">
        <v>1</v>
      </c>
      <c r="H304" s="7" t="s">
        <v>1588</v>
      </c>
      <c r="I304" s="8"/>
      <c r="J304" s="8"/>
      <c r="K304" s="8"/>
      <c r="L304" s="8"/>
      <c r="M304" s="8"/>
      <c r="N304" s="8"/>
      <c r="O304" s="8"/>
      <c r="P304" s="8" t="s">
        <v>74</v>
      </c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9" t="s">
        <v>1589</v>
      </c>
      <c r="AJ304" s="236" t="s">
        <v>592</v>
      </c>
      <c r="AK304" s="237">
        <v>12</v>
      </c>
      <c r="AL304" s="238" t="s">
        <v>1599</v>
      </c>
      <c r="AM304" s="233" t="s">
        <v>241</v>
      </c>
      <c r="AN304" s="236"/>
      <c r="AO304" s="240" t="s">
        <v>1051</v>
      </c>
      <c r="AP304" s="223" t="str">
        <f t="shared" si="65"/>
        <v>( 実態調査 )</v>
      </c>
      <c r="AQ304" t="str">
        <f t="shared" si="66"/>
        <v> （準拠する試案連番：この欄は入力不要です）</v>
      </c>
      <c r="AR304" t="str">
        <f t="shared" si="67"/>
        <v> （準拠する試案連番：この欄は入力不要です）</v>
      </c>
      <c r="AS304">
        <f t="shared" si="68"/>
        <v>12</v>
      </c>
      <c r="AX304">
        <f t="shared" si="60"/>
      </c>
      <c r="AY304" t="s">
        <v>243</v>
      </c>
    </row>
    <row r="305" spans="1:51" ht="13.5">
      <c r="A305" s="4">
        <v>1665</v>
      </c>
      <c r="B305" s="5" t="s">
        <v>1046</v>
      </c>
      <c r="C305" s="5" t="s">
        <v>1046</v>
      </c>
      <c r="D305" s="6" t="s">
        <v>1374</v>
      </c>
      <c r="E305" s="5">
        <v>0</v>
      </c>
      <c r="F305" s="5">
        <v>0</v>
      </c>
      <c r="G305" s="5">
        <v>1</v>
      </c>
      <c r="H305" s="7" t="s">
        <v>1375</v>
      </c>
      <c r="I305" s="8"/>
      <c r="J305" s="8" t="s">
        <v>1349</v>
      </c>
      <c r="K305" s="8" t="s">
        <v>1361</v>
      </c>
      <c r="L305" s="8"/>
      <c r="M305" s="8"/>
      <c r="N305" s="8"/>
      <c r="O305" s="8"/>
      <c r="P305" s="8" t="s">
        <v>1360</v>
      </c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9" t="s">
        <v>1376</v>
      </c>
      <c r="AJ305" s="236" t="s">
        <v>313</v>
      </c>
      <c r="AK305" s="237" t="s">
        <v>1599</v>
      </c>
      <c r="AL305" s="238" t="s">
        <v>1599</v>
      </c>
      <c r="AM305" s="233" t="s">
        <v>241</v>
      </c>
      <c r="AN305" s="236"/>
      <c r="AO305" s="240" t="s">
        <v>1051</v>
      </c>
      <c r="AP305" s="223" t="str">
        <f t="shared" si="65"/>
        <v>( 未調査(不明) )</v>
      </c>
      <c r="AQ305" t="str">
        <f t="shared" si="66"/>
        <v> （準拠する試案連番：この欄は入力不要です）</v>
      </c>
      <c r="AR305" t="str">
        <f t="shared" si="67"/>
        <v> （準拠する試案連番：この欄は入力不要です）</v>
      </c>
      <c r="AS305">
        <f t="shared" si="68"/>
        <v>0</v>
      </c>
      <c r="AX305">
        <f t="shared" si="60"/>
      </c>
      <c r="AY305" t="s">
        <v>243</v>
      </c>
    </row>
    <row r="306" spans="1:51" ht="13.5">
      <c r="A306" s="4">
        <v>1666</v>
      </c>
      <c r="B306" s="5" t="s">
        <v>1046</v>
      </c>
      <c r="C306" s="5" t="s">
        <v>1046</v>
      </c>
      <c r="D306" s="6" t="s">
        <v>1377</v>
      </c>
      <c r="E306" s="5">
        <v>0</v>
      </c>
      <c r="F306" s="5">
        <v>0</v>
      </c>
      <c r="G306" s="5">
        <v>1</v>
      </c>
      <c r="H306" s="7" t="s">
        <v>1378</v>
      </c>
      <c r="I306" s="8" t="s">
        <v>1379</v>
      </c>
      <c r="J306" s="8" t="s">
        <v>1349</v>
      </c>
      <c r="K306" s="8" t="s">
        <v>1361</v>
      </c>
      <c r="L306" s="8"/>
      <c r="M306" s="8"/>
      <c r="N306" s="8"/>
      <c r="O306" s="8"/>
      <c r="P306" s="8" t="s">
        <v>1110</v>
      </c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9" t="s">
        <v>1380</v>
      </c>
      <c r="AJ306" s="236" t="s">
        <v>313</v>
      </c>
      <c r="AK306" s="237" t="s">
        <v>1599</v>
      </c>
      <c r="AL306" s="238" t="s">
        <v>1599</v>
      </c>
      <c r="AM306" s="233" t="s">
        <v>241</v>
      </c>
      <c r="AN306" s="236"/>
      <c r="AO306" s="240" t="s">
        <v>1051</v>
      </c>
      <c r="AP306" s="223" t="str">
        <f t="shared" si="65"/>
        <v>( 未調査(不明) )</v>
      </c>
      <c r="AQ306" t="str">
        <f t="shared" si="66"/>
        <v> （準拠する試案連番：この欄は入力不要です）</v>
      </c>
      <c r="AR306" t="str">
        <f t="shared" si="67"/>
        <v> （準拠する試案連番：この欄は入力不要です）</v>
      </c>
      <c r="AS306">
        <f t="shared" si="68"/>
        <v>0</v>
      </c>
      <c r="AX306">
        <f t="shared" si="60"/>
      </c>
      <c r="AY306" t="s">
        <v>243</v>
      </c>
    </row>
    <row r="307" spans="1:51" ht="13.5">
      <c r="A307" s="4">
        <v>1667</v>
      </c>
      <c r="B307" s="5" t="s">
        <v>1046</v>
      </c>
      <c r="C307" s="5" t="s">
        <v>1046</v>
      </c>
      <c r="D307" s="6" t="s">
        <v>1381</v>
      </c>
      <c r="E307" s="5">
        <v>0</v>
      </c>
      <c r="F307" s="5">
        <v>0</v>
      </c>
      <c r="G307" s="5">
        <v>2</v>
      </c>
      <c r="H307" s="7" t="s">
        <v>1382</v>
      </c>
      <c r="I307" s="8" t="s">
        <v>1383</v>
      </c>
      <c r="J307" s="8" t="s">
        <v>1349</v>
      </c>
      <c r="K307" s="8" t="s">
        <v>1361</v>
      </c>
      <c r="L307" s="8"/>
      <c r="M307" s="8"/>
      <c r="N307" s="8"/>
      <c r="O307" s="8"/>
      <c r="P307" s="8" t="s">
        <v>1110</v>
      </c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9" t="s">
        <v>1384</v>
      </c>
      <c r="AJ307" s="236" t="s">
        <v>313</v>
      </c>
      <c r="AK307" s="237" t="s">
        <v>1599</v>
      </c>
      <c r="AL307" s="238" t="s">
        <v>1599</v>
      </c>
      <c r="AM307" s="233" t="s">
        <v>241</v>
      </c>
      <c r="AN307" s="236"/>
      <c r="AO307" s="240" t="s">
        <v>1051</v>
      </c>
      <c r="AP307" s="223" t="str">
        <f t="shared" si="65"/>
        <v>( 未調査(不明) )</v>
      </c>
      <c r="AQ307" t="str">
        <f t="shared" si="66"/>
        <v> （準拠する試案連番：この欄は入力不要です）</v>
      </c>
      <c r="AR307" t="str">
        <f t="shared" si="67"/>
        <v> （準拠する試案連番：この欄は入力不要です）</v>
      </c>
      <c r="AS307">
        <f t="shared" si="68"/>
        <v>0</v>
      </c>
      <c r="AX307">
        <f t="shared" si="60"/>
      </c>
      <c r="AY307" t="s">
        <v>243</v>
      </c>
    </row>
    <row r="308" spans="1:51" ht="13.5">
      <c r="A308" s="4">
        <v>1672</v>
      </c>
      <c r="B308" s="5" t="s">
        <v>1046</v>
      </c>
      <c r="C308" s="5" t="s">
        <v>1046</v>
      </c>
      <c r="D308" s="6" t="s">
        <v>1385</v>
      </c>
      <c r="E308" s="5">
        <v>0</v>
      </c>
      <c r="F308" s="5">
        <v>0</v>
      </c>
      <c r="G308" s="5">
        <v>1</v>
      </c>
      <c r="H308" s="7" t="s">
        <v>1386</v>
      </c>
      <c r="I308" s="8"/>
      <c r="J308" s="8" t="s">
        <v>1353</v>
      </c>
      <c r="K308" s="8" t="s">
        <v>931</v>
      </c>
      <c r="L308" s="8" t="s">
        <v>607</v>
      </c>
      <c r="M308" s="8"/>
      <c r="N308" s="8"/>
      <c r="O308" s="8"/>
      <c r="P308" s="8" t="s">
        <v>1653</v>
      </c>
      <c r="Q308" s="8"/>
      <c r="R308" s="8" t="s">
        <v>176</v>
      </c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9"/>
      <c r="AJ308" s="236" t="s">
        <v>313</v>
      </c>
      <c r="AK308" s="237" t="s">
        <v>1599</v>
      </c>
      <c r="AL308" s="238" t="s">
        <v>1599</v>
      </c>
      <c r="AM308" s="233" t="s">
        <v>241</v>
      </c>
      <c r="AN308" s="236"/>
      <c r="AO308" s="240" t="s">
        <v>1051</v>
      </c>
      <c r="AP308" s="223" t="str">
        <f t="shared" si="65"/>
        <v>( 未調査(不明) )</v>
      </c>
      <c r="AQ308" t="str">
        <f t="shared" si="66"/>
        <v> （準拠する試案連番：この欄は入力不要です）</v>
      </c>
      <c r="AR308" t="str">
        <f t="shared" si="67"/>
        <v> （準拠する試案連番：この欄は入力不要です）</v>
      </c>
      <c r="AS308">
        <f t="shared" si="68"/>
        <v>0</v>
      </c>
      <c r="AX308">
        <f t="shared" si="60"/>
      </c>
      <c r="AY308" t="s">
        <v>243</v>
      </c>
    </row>
    <row r="309" spans="1:51" ht="13.5">
      <c r="A309" s="4">
        <v>1673</v>
      </c>
      <c r="B309" s="5" t="s">
        <v>1046</v>
      </c>
      <c r="C309" s="5" t="s">
        <v>1046</v>
      </c>
      <c r="D309" s="6" t="s">
        <v>1387</v>
      </c>
      <c r="E309" s="5">
        <v>0</v>
      </c>
      <c r="F309" s="5">
        <v>0</v>
      </c>
      <c r="G309" s="5">
        <v>1</v>
      </c>
      <c r="H309" s="7" t="s">
        <v>1388</v>
      </c>
      <c r="I309" s="8"/>
      <c r="J309" s="8" t="s">
        <v>1353</v>
      </c>
      <c r="K309" s="8" t="s">
        <v>654</v>
      </c>
      <c r="L309" s="8" t="s">
        <v>1389</v>
      </c>
      <c r="M309" s="8"/>
      <c r="N309" s="8"/>
      <c r="O309" s="8"/>
      <c r="P309" s="8" t="s">
        <v>1390</v>
      </c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9" t="s">
        <v>1007</v>
      </c>
      <c r="AJ309" s="236" t="s">
        <v>313</v>
      </c>
      <c r="AK309" s="237" t="s">
        <v>1599</v>
      </c>
      <c r="AL309" s="238" t="s">
        <v>1599</v>
      </c>
      <c r="AM309" s="233" t="s">
        <v>241</v>
      </c>
      <c r="AN309" s="236"/>
      <c r="AO309" s="240" t="s">
        <v>1051</v>
      </c>
      <c r="AP309" s="223" t="str">
        <f t="shared" si="65"/>
        <v>( 未調査(不明) )</v>
      </c>
      <c r="AQ309" t="str">
        <f t="shared" si="66"/>
        <v> （準拠する試案連番：この欄は入力不要です）</v>
      </c>
      <c r="AR309" t="str">
        <f t="shared" si="67"/>
        <v> （準拠する試案連番：この欄は入力不要です）</v>
      </c>
      <c r="AS309">
        <f t="shared" si="68"/>
        <v>0</v>
      </c>
      <c r="AX309">
        <f t="shared" si="60"/>
      </c>
      <c r="AY309" t="s">
        <v>243</v>
      </c>
    </row>
    <row r="310" spans="1:51" ht="13.5">
      <c r="A310" s="4">
        <v>1674</v>
      </c>
      <c r="B310" s="5" t="s">
        <v>1046</v>
      </c>
      <c r="C310" s="5" t="s">
        <v>1046</v>
      </c>
      <c r="D310" s="6" t="s">
        <v>1008</v>
      </c>
      <c r="E310" s="5">
        <v>0</v>
      </c>
      <c r="F310" s="5">
        <v>0</v>
      </c>
      <c r="G310" s="5">
        <v>2</v>
      </c>
      <c r="H310" s="7" t="s">
        <v>1309</v>
      </c>
      <c r="I310" s="8" t="s">
        <v>1310</v>
      </c>
      <c r="J310" s="8" t="s">
        <v>1353</v>
      </c>
      <c r="K310" s="8" t="s">
        <v>931</v>
      </c>
      <c r="L310" s="8" t="s">
        <v>1311</v>
      </c>
      <c r="M310" s="8"/>
      <c r="N310" s="8"/>
      <c r="O310" s="8"/>
      <c r="P310" s="8" t="s">
        <v>1390</v>
      </c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9" t="s">
        <v>1312</v>
      </c>
      <c r="AJ310" s="236" t="s">
        <v>313</v>
      </c>
      <c r="AK310" s="237" t="s">
        <v>1599</v>
      </c>
      <c r="AL310" s="238" t="s">
        <v>1599</v>
      </c>
      <c r="AM310" s="233" t="s">
        <v>241</v>
      </c>
      <c r="AN310" s="236"/>
      <c r="AO310" s="240" t="s">
        <v>1051</v>
      </c>
      <c r="AP310" s="223" t="str">
        <f t="shared" si="65"/>
        <v>( 未調査(不明) )</v>
      </c>
      <c r="AQ310" t="str">
        <f t="shared" si="66"/>
        <v> （準拠する試案連番：この欄は入力不要です）</v>
      </c>
      <c r="AR310" t="str">
        <f t="shared" si="67"/>
        <v> （準拠する試案連番：この欄は入力不要です）</v>
      </c>
      <c r="AS310">
        <f t="shared" si="68"/>
        <v>0</v>
      </c>
      <c r="AX310">
        <f t="shared" si="60"/>
      </c>
      <c r="AY310" t="s">
        <v>243</v>
      </c>
    </row>
    <row r="311" spans="1:51" ht="13.5">
      <c r="A311" s="4">
        <v>1677</v>
      </c>
      <c r="B311" s="5" t="s">
        <v>1046</v>
      </c>
      <c r="C311" s="5" t="s">
        <v>1046</v>
      </c>
      <c r="D311" s="6" t="s">
        <v>1314</v>
      </c>
      <c r="E311" s="5">
        <v>0</v>
      </c>
      <c r="F311" s="5">
        <v>0</v>
      </c>
      <c r="G311" s="5">
        <v>2</v>
      </c>
      <c r="H311" s="7" t="s">
        <v>1315</v>
      </c>
      <c r="I311" s="8" t="s">
        <v>1315</v>
      </c>
      <c r="J311" s="8" t="s">
        <v>1353</v>
      </c>
      <c r="K311" s="8" t="s">
        <v>394</v>
      </c>
      <c r="L311" s="8" t="s">
        <v>1316</v>
      </c>
      <c r="M311" s="8" t="s">
        <v>1353</v>
      </c>
      <c r="N311" s="8" t="s">
        <v>394</v>
      </c>
      <c r="O311" s="8"/>
      <c r="P311" s="8" t="s">
        <v>1390</v>
      </c>
      <c r="Q311" s="8"/>
      <c r="R311" s="8"/>
      <c r="S311" s="8" t="s">
        <v>1347</v>
      </c>
      <c r="T311" s="8"/>
      <c r="U311" s="8" t="s">
        <v>1349</v>
      </c>
      <c r="V311" s="8" t="s">
        <v>1317</v>
      </c>
      <c r="W311" s="8" t="s">
        <v>1318</v>
      </c>
      <c r="X311" s="8" t="s">
        <v>444</v>
      </c>
      <c r="Y311" s="8"/>
      <c r="Z311" s="8"/>
      <c r="AA311" s="8"/>
      <c r="AB311" s="8" t="s">
        <v>1347</v>
      </c>
      <c r="AC311" s="8"/>
      <c r="AD311" s="8"/>
      <c r="AE311" s="8" t="s">
        <v>938</v>
      </c>
      <c r="AF311" s="8"/>
      <c r="AG311" s="8"/>
      <c r="AH311" s="8"/>
      <c r="AI311" s="9" t="s">
        <v>1319</v>
      </c>
      <c r="AJ311" s="236" t="s">
        <v>1193</v>
      </c>
      <c r="AK311" s="237" t="s">
        <v>1599</v>
      </c>
      <c r="AL311" s="238" t="s">
        <v>1599</v>
      </c>
      <c r="AM311" s="233" t="s">
        <v>507</v>
      </c>
      <c r="AN311" s="236" t="s">
        <v>907</v>
      </c>
      <c r="AO311" s="240" t="s">
        <v>1351</v>
      </c>
      <c r="AP311" s="223" t="str">
        <f aca="true" t="shared" si="69" ref="AP311:AP329">"( "&amp;AJ311&amp;" )"</f>
        <v>( 未調査(医療材料なし) )</v>
      </c>
      <c r="AQ311" t="str">
        <f aca="true" t="shared" si="70" ref="AQ311:AQ329">IF(AL311="準拠する試案№をご入力下さい",""," （準拠する試案連番："&amp;AL311&amp;"）")</f>
        <v> （準拠する試案連番：この欄は入力不要です）</v>
      </c>
      <c r="AR311" t="str">
        <f aca="true" t="shared" si="71" ref="AR311:AR329">IF(OR(AL311="準拠する連番があれば試案№を、なければ0をご入力下さい",AL311=0),""," （準拠する試案連番："&amp;AL311&amp;"）")</f>
        <v> （準拠する試案連番：この欄は入力不要です）</v>
      </c>
      <c r="AS311">
        <f aca="true" t="shared" si="72" ref="AS311:AS329">IF(OR(AK311="この欄は入力不要です",AK311="調査していれば件数、調査していなければ0をご入力下さい",AK311=0),0,AK311)</f>
        <v>0</v>
      </c>
      <c r="AX311">
        <f t="shared" si="60"/>
      </c>
      <c r="AY311" t="s">
        <v>904</v>
      </c>
    </row>
    <row r="312" spans="1:51" ht="13.5">
      <c r="A312" s="4">
        <v>1681</v>
      </c>
      <c r="B312" s="5" t="s">
        <v>1046</v>
      </c>
      <c r="C312" s="5" t="s">
        <v>1046</v>
      </c>
      <c r="D312" s="6" t="s">
        <v>1320</v>
      </c>
      <c r="E312" s="5">
        <v>0</v>
      </c>
      <c r="F312" s="5">
        <v>0</v>
      </c>
      <c r="G312" s="5">
        <v>2</v>
      </c>
      <c r="H312" s="7" t="s">
        <v>1321</v>
      </c>
      <c r="I312" s="8" t="s">
        <v>1321</v>
      </c>
      <c r="J312" s="8"/>
      <c r="K312" s="8"/>
      <c r="L312" s="8"/>
      <c r="M312" s="8"/>
      <c r="N312" s="8"/>
      <c r="O312" s="8"/>
      <c r="P312" s="8" t="s">
        <v>1043</v>
      </c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9" t="s">
        <v>1322</v>
      </c>
      <c r="AJ312" s="236" t="s">
        <v>591</v>
      </c>
      <c r="AK312" s="237">
        <v>0</v>
      </c>
      <c r="AL312" s="238">
        <v>0</v>
      </c>
      <c r="AM312" s="233" t="s">
        <v>1109</v>
      </c>
      <c r="AN312" s="236"/>
      <c r="AO312" s="240" t="s">
        <v>1051</v>
      </c>
      <c r="AP312" s="223" t="str">
        <f t="shared" si="69"/>
        <v>( 類推 )</v>
      </c>
      <c r="AQ312" t="str">
        <f t="shared" si="70"/>
        <v> （準拠する試案連番：0）</v>
      </c>
      <c r="AR312">
        <f t="shared" si="71"/>
      </c>
      <c r="AS312">
        <f t="shared" si="72"/>
        <v>0</v>
      </c>
      <c r="AX312">
        <f t="shared" si="60"/>
      </c>
      <c r="AY312" t="s">
        <v>291</v>
      </c>
    </row>
    <row r="313" spans="1:51" ht="13.5">
      <c r="A313" s="4">
        <v>1684</v>
      </c>
      <c r="B313" s="5" t="s">
        <v>1046</v>
      </c>
      <c r="C313" s="5" t="s">
        <v>1046</v>
      </c>
      <c r="D313" s="6" t="s">
        <v>1323</v>
      </c>
      <c r="E313" s="5">
        <v>0</v>
      </c>
      <c r="F313" s="5">
        <v>0</v>
      </c>
      <c r="G313" s="5">
        <v>1</v>
      </c>
      <c r="H313" s="7" t="s">
        <v>1324</v>
      </c>
      <c r="I313" s="8" t="s">
        <v>1325</v>
      </c>
      <c r="J313" s="8" t="s">
        <v>1353</v>
      </c>
      <c r="K313" s="8" t="s">
        <v>417</v>
      </c>
      <c r="L313" s="8" t="s">
        <v>1326</v>
      </c>
      <c r="M313" s="8"/>
      <c r="N313" s="8"/>
      <c r="O313" s="8"/>
      <c r="P313" s="8" t="s">
        <v>418</v>
      </c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9" t="s">
        <v>1327</v>
      </c>
      <c r="AJ313" s="236" t="s">
        <v>313</v>
      </c>
      <c r="AK313" s="237" t="s">
        <v>1599</v>
      </c>
      <c r="AL313" s="238" t="s">
        <v>1599</v>
      </c>
      <c r="AM313" s="233" t="s">
        <v>241</v>
      </c>
      <c r="AN313" s="236"/>
      <c r="AO313" s="240" t="s">
        <v>1051</v>
      </c>
      <c r="AP313" s="223" t="str">
        <f>"( "&amp;AJ313&amp;" )"</f>
        <v>( 未調査(不明) )</v>
      </c>
      <c r="AQ313" t="str">
        <f>IF(AL313="準拠する試案№をご入力下さい",""," （準拠する試案連番："&amp;AL313&amp;"）")</f>
        <v> （準拠する試案連番：この欄は入力不要です）</v>
      </c>
      <c r="AR313" t="str">
        <f>IF(OR(AL313="準拠する連番があれば試案№を、なければ0をご入力下さい",AL313=0),""," （準拠する試案連番："&amp;AL313&amp;"）")</f>
        <v> （準拠する試案連番：この欄は入力不要です）</v>
      </c>
      <c r="AS313">
        <f>IF(OR(AK313="この欄は入力不要です",AK313="調査していれば件数、調査していなければ0をご入力下さい",AK313=0),0,AK313)</f>
        <v>0</v>
      </c>
      <c r="AX313">
        <f t="shared" si="60"/>
      </c>
      <c r="AY313" t="s">
        <v>243</v>
      </c>
    </row>
    <row r="314" spans="1:51" ht="13.5">
      <c r="A314" s="4">
        <v>1686</v>
      </c>
      <c r="B314" s="5" t="s">
        <v>170</v>
      </c>
      <c r="C314" s="5" t="s">
        <v>1046</v>
      </c>
      <c r="D314" s="6" t="s">
        <v>1328</v>
      </c>
      <c r="E314" s="5">
        <v>0</v>
      </c>
      <c r="F314" s="5">
        <v>0</v>
      </c>
      <c r="G314" s="5">
        <v>1</v>
      </c>
      <c r="H314" s="7" t="s">
        <v>1329</v>
      </c>
      <c r="I314" s="8" t="s">
        <v>1329</v>
      </c>
      <c r="J314" s="8" t="s">
        <v>1353</v>
      </c>
      <c r="K314" s="8" t="s">
        <v>394</v>
      </c>
      <c r="L314" s="8"/>
      <c r="M314" s="8" t="s">
        <v>1353</v>
      </c>
      <c r="N314" s="8" t="s">
        <v>394</v>
      </c>
      <c r="O314" s="8"/>
      <c r="P314" s="8" t="s">
        <v>418</v>
      </c>
      <c r="Q314" s="8"/>
      <c r="R314" s="8"/>
      <c r="S314" s="8" t="s">
        <v>1347</v>
      </c>
      <c r="T314" s="8"/>
      <c r="U314" s="8" t="s">
        <v>1349</v>
      </c>
      <c r="V314" s="8" t="s">
        <v>1330</v>
      </c>
      <c r="W314" s="8" t="s">
        <v>1331</v>
      </c>
      <c r="X314" s="8" t="s">
        <v>444</v>
      </c>
      <c r="Y314" s="8"/>
      <c r="Z314" s="8"/>
      <c r="AA314" s="8"/>
      <c r="AB314" s="8" t="s">
        <v>1347</v>
      </c>
      <c r="AC314" s="8"/>
      <c r="AD314" s="8"/>
      <c r="AE314" s="8" t="s">
        <v>938</v>
      </c>
      <c r="AF314" s="8"/>
      <c r="AG314" s="8"/>
      <c r="AH314" s="8"/>
      <c r="AI314" s="9"/>
      <c r="AJ314" s="236" t="s">
        <v>1193</v>
      </c>
      <c r="AK314" s="237" t="s">
        <v>1599</v>
      </c>
      <c r="AL314" s="238" t="s">
        <v>1599</v>
      </c>
      <c r="AM314" s="233" t="s">
        <v>507</v>
      </c>
      <c r="AN314" s="236" t="s">
        <v>907</v>
      </c>
      <c r="AO314" s="240" t="s">
        <v>1351</v>
      </c>
      <c r="AP314" s="223" t="str">
        <f t="shared" si="69"/>
        <v>( 未調査(医療材料なし) )</v>
      </c>
      <c r="AQ314" t="str">
        <f t="shared" si="70"/>
        <v> （準拠する試案連番：この欄は入力不要です）</v>
      </c>
      <c r="AR314" t="str">
        <f t="shared" si="71"/>
        <v> （準拠する試案連番：この欄は入力不要です）</v>
      </c>
      <c r="AS314">
        <f t="shared" si="72"/>
        <v>0</v>
      </c>
      <c r="AX314">
        <f t="shared" si="60"/>
      </c>
      <c r="AY314" t="s">
        <v>904</v>
      </c>
    </row>
    <row r="315" spans="1:51" ht="13.5">
      <c r="A315" s="4">
        <v>1693</v>
      </c>
      <c r="B315" s="5" t="s">
        <v>1046</v>
      </c>
      <c r="C315" s="5" t="s">
        <v>1046</v>
      </c>
      <c r="D315" s="6" t="s">
        <v>1332</v>
      </c>
      <c r="E315" s="5">
        <v>0</v>
      </c>
      <c r="F315" s="5">
        <v>0</v>
      </c>
      <c r="G315" s="5">
        <v>1</v>
      </c>
      <c r="H315" s="7" t="s">
        <v>1333</v>
      </c>
      <c r="I315" s="8"/>
      <c r="J315" s="8" t="s">
        <v>1353</v>
      </c>
      <c r="K315" s="8" t="s">
        <v>417</v>
      </c>
      <c r="L315" s="8"/>
      <c r="M315" s="8"/>
      <c r="N315" s="8"/>
      <c r="O315" s="8"/>
      <c r="P315" s="8" t="s">
        <v>1360</v>
      </c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9" t="s">
        <v>1327</v>
      </c>
      <c r="AJ315" s="236" t="s">
        <v>591</v>
      </c>
      <c r="AK315" s="237">
        <v>0</v>
      </c>
      <c r="AL315" s="238">
        <v>0</v>
      </c>
      <c r="AM315" s="233" t="s">
        <v>1109</v>
      </c>
      <c r="AN315" s="236"/>
      <c r="AO315" s="240" t="s">
        <v>1051</v>
      </c>
      <c r="AP315" s="223" t="str">
        <f t="shared" si="69"/>
        <v>( 類推 )</v>
      </c>
      <c r="AQ315" t="str">
        <f t="shared" si="70"/>
        <v> （準拠する試案連番：0）</v>
      </c>
      <c r="AR315">
        <f t="shared" si="71"/>
      </c>
      <c r="AS315">
        <f t="shared" si="72"/>
        <v>0</v>
      </c>
      <c r="AX315">
        <f t="shared" si="60"/>
      </c>
      <c r="AY315" t="s">
        <v>291</v>
      </c>
    </row>
    <row r="316" spans="1:51" ht="13.5">
      <c r="A316" s="4">
        <v>1694</v>
      </c>
      <c r="B316" s="5" t="s">
        <v>170</v>
      </c>
      <c r="C316" s="5" t="s">
        <v>1046</v>
      </c>
      <c r="D316" s="6" t="s">
        <v>1334</v>
      </c>
      <c r="E316" s="5">
        <v>0</v>
      </c>
      <c r="F316" s="5">
        <v>0</v>
      </c>
      <c r="G316" s="5">
        <v>2</v>
      </c>
      <c r="H316" s="7" t="s">
        <v>1335</v>
      </c>
      <c r="I316" s="8" t="s">
        <v>1335</v>
      </c>
      <c r="J316" s="8" t="s">
        <v>1353</v>
      </c>
      <c r="K316" s="8" t="s">
        <v>394</v>
      </c>
      <c r="L316" s="8"/>
      <c r="M316" s="8" t="s">
        <v>1353</v>
      </c>
      <c r="N316" s="8" t="s">
        <v>394</v>
      </c>
      <c r="O316" s="8"/>
      <c r="P316" s="8" t="s">
        <v>1360</v>
      </c>
      <c r="Q316" s="8"/>
      <c r="R316" s="8"/>
      <c r="S316" s="8" t="s">
        <v>1347</v>
      </c>
      <c r="T316" s="8"/>
      <c r="U316" s="8" t="s">
        <v>1349</v>
      </c>
      <c r="V316" s="8" t="s">
        <v>1114</v>
      </c>
      <c r="W316" s="8"/>
      <c r="X316" s="8" t="s">
        <v>444</v>
      </c>
      <c r="Y316" s="8"/>
      <c r="Z316" s="8"/>
      <c r="AA316" s="8"/>
      <c r="AB316" s="8" t="s">
        <v>1347</v>
      </c>
      <c r="AC316" s="8"/>
      <c r="AD316" s="8"/>
      <c r="AE316" s="8" t="s">
        <v>938</v>
      </c>
      <c r="AF316" s="8"/>
      <c r="AG316" s="8"/>
      <c r="AH316" s="8"/>
      <c r="AI316" s="9"/>
      <c r="AJ316" s="236" t="s">
        <v>1193</v>
      </c>
      <c r="AK316" s="237" t="s">
        <v>1599</v>
      </c>
      <c r="AL316" s="238" t="s">
        <v>1599</v>
      </c>
      <c r="AM316" s="233" t="s">
        <v>507</v>
      </c>
      <c r="AN316" s="236" t="s">
        <v>907</v>
      </c>
      <c r="AO316" s="240" t="s">
        <v>1351</v>
      </c>
      <c r="AP316" s="223" t="str">
        <f t="shared" si="69"/>
        <v>( 未調査(医療材料なし) )</v>
      </c>
      <c r="AQ316" t="str">
        <f t="shared" si="70"/>
        <v> （準拠する試案連番：この欄は入力不要です）</v>
      </c>
      <c r="AR316" t="str">
        <f t="shared" si="71"/>
        <v> （準拠する試案連番：この欄は入力不要です）</v>
      </c>
      <c r="AS316">
        <f t="shared" si="72"/>
        <v>0</v>
      </c>
      <c r="AX316">
        <f t="shared" si="60"/>
      </c>
      <c r="AY316" t="s">
        <v>904</v>
      </c>
    </row>
    <row r="317" spans="1:51" ht="13.5">
      <c r="A317" s="4">
        <v>1697</v>
      </c>
      <c r="B317" s="5" t="s">
        <v>1046</v>
      </c>
      <c r="C317" s="5" t="s">
        <v>1046</v>
      </c>
      <c r="D317" s="6" t="s">
        <v>1336</v>
      </c>
      <c r="E317" s="5">
        <v>0</v>
      </c>
      <c r="F317" s="5">
        <v>0</v>
      </c>
      <c r="G317" s="5">
        <v>1</v>
      </c>
      <c r="H317" s="7" t="s">
        <v>1337</v>
      </c>
      <c r="I317" s="8" t="s">
        <v>1338</v>
      </c>
      <c r="J317" s="8" t="s">
        <v>1353</v>
      </c>
      <c r="K317" s="8" t="s">
        <v>417</v>
      </c>
      <c r="L317" s="8" t="s">
        <v>1326</v>
      </c>
      <c r="M317" s="8"/>
      <c r="N317" s="8"/>
      <c r="O317" s="8"/>
      <c r="P317" s="8" t="s">
        <v>49</v>
      </c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9" t="s">
        <v>1339</v>
      </c>
      <c r="AJ317" s="236" t="s">
        <v>313</v>
      </c>
      <c r="AK317" s="237" t="s">
        <v>1599</v>
      </c>
      <c r="AL317" s="238" t="s">
        <v>1599</v>
      </c>
      <c r="AM317" s="233" t="s">
        <v>241</v>
      </c>
      <c r="AN317" s="236"/>
      <c r="AO317" s="240" t="s">
        <v>1051</v>
      </c>
      <c r="AP317" s="223" t="str">
        <f aca="true" t="shared" si="73" ref="AP317:AP323">"( "&amp;AJ317&amp;" )"</f>
        <v>( 未調査(不明) )</v>
      </c>
      <c r="AQ317" t="str">
        <f aca="true" t="shared" si="74" ref="AQ317:AQ323">IF(AL317="準拠する試案№をご入力下さい",""," （準拠する試案連番："&amp;AL317&amp;"）")</f>
        <v> （準拠する試案連番：この欄は入力不要です）</v>
      </c>
      <c r="AR317" t="str">
        <f aca="true" t="shared" si="75" ref="AR317:AR323">IF(OR(AL317="準拠する連番があれば試案№を、なければ0をご入力下さい",AL317=0),""," （準拠する試案連番："&amp;AL317&amp;"）")</f>
        <v> （準拠する試案連番：この欄は入力不要です）</v>
      </c>
      <c r="AS317">
        <f aca="true" t="shared" si="76" ref="AS317:AS323">IF(OR(AK317="この欄は入力不要です",AK317="調査していれば件数、調査していなければ0をご入力下さい",AK317=0),0,AK317)</f>
        <v>0</v>
      </c>
      <c r="AX317">
        <f t="shared" si="60"/>
      </c>
      <c r="AY317" t="s">
        <v>243</v>
      </c>
    </row>
    <row r="318" spans="1:51" ht="13.5">
      <c r="A318" s="4">
        <v>1699</v>
      </c>
      <c r="B318" s="5" t="s">
        <v>1046</v>
      </c>
      <c r="C318" s="5" t="s">
        <v>1046</v>
      </c>
      <c r="D318" s="6" t="s">
        <v>1340</v>
      </c>
      <c r="E318" s="5">
        <v>0</v>
      </c>
      <c r="F318" s="5">
        <v>0</v>
      </c>
      <c r="G318" s="5">
        <v>2</v>
      </c>
      <c r="H318" s="7" t="s">
        <v>1341</v>
      </c>
      <c r="I318" s="8" t="s">
        <v>1428</v>
      </c>
      <c r="J318" s="8" t="s">
        <v>1353</v>
      </c>
      <c r="K318" s="8" t="s">
        <v>417</v>
      </c>
      <c r="L318" s="8" t="s">
        <v>1429</v>
      </c>
      <c r="M318" s="8"/>
      <c r="N318" s="8"/>
      <c r="O318" s="8"/>
      <c r="P318" s="8" t="s">
        <v>40</v>
      </c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 t="s">
        <v>1430</v>
      </c>
      <c r="AC318" s="8"/>
      <c r="AD318" s="8"/>
      <c r="AE318" s="8"/>
      <c r="AF318" s="8"/>
      <c r="AG318" s="8"/>
      <c r="AH318" s="8"/>
      <c r="AI318" s="9" t="s">
        <v>356</v>
      </c>
      <c r="AJ318" s="236" t="s">
        <v>592</v>
      </c>
      <c r="AK318" s="237">
        <v>92</v>
      </c>
      <c r="AL318" s="238" t="s">
        <v>1599</v>
      </c>
      <c r="AM318" s="233" t="s">
        <v>241</v>
      </c>
      <c r="AN318" s="236"/>
      <c r="AO318" s="240" t="s">
        <v>1051</v>
      </c>
      <c r="AP318" s="223" t="str">
        <f t="shared" si="73"/>
        <v>( 実態調査 )</v>
      </c>
      <c r="AQ318" t="str">
        <f t="shared" si="74"/>
        <v> （準拠する試案連番：この欄は入力不要です）</v>
      </c>
      <c r="AR318" t="str">
        <f t="shared" si="75"/>
        <v> （準拠する試案連番：この欄は入力不要です）</v>
      </c>
      <c r="AS318">
        <f t="shared" si="76"/>
        <v>92</v>
      </c>
      <c r="AX318">
        <f t="shared" si="60"/>
      </c>
      <c r="AY318" t="s">
        <v>243</v>
      </c>
    </row>
    <row r="319" spans="1:51" ht="13.5">
      <c r="A319" s="4">
        <v>1702</v>
      </c>
      <c r="B319" s="5" t="s">
        <v>1046</v>
      </c>
      <c r="C319" s="5" t="s">
        <v>1046</v>
      </c>
      <c r="D319" s="6" t="s">
        <v>1431</v>
      </c>
      <c r="E319" s="5">
        <v>0</v>
      </c>
      <c r="F319" s="5">
        <v>0</v>
      </c>
      <c r="G319" s="5">
        <v>2</v>
      </c>
      <c r="H319" s="7" t="s">
        <v>1432</v>
      </c>
      <c r="I319" s="8" t="s">
        <v>1433</v>
      </c>
      <c r="J319" s="8" t="s">
        <v>1353</v>
      </c>
      <c r="K319" s="8" t="s">
        <v>417</v>
      </c>
      <c r="L319" s="8" t="s">
        <v>1429</v>
      </c>
      <c r="M319" s="8"/>
      <c r="N319" s="8"/>
      <c r="O319" s="8"/>
      <c r="P319" s="8" t="s">
        <v>40</v>
      </c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 t="s">
        <v>1430</v>
      </c>
      <c r="AC319" s="8"/>
      <c r="AD319" s="8"/>
      <c r="AE319" s="8"/>
      <c r="AF319" s="8"/>
      <c r="AG319" s="8"/>
      <c r="AH319" s="8"/>
      <c r="AI319" s="9" t="s">
        <v>357</v>
      </c>
      <c r="AJ319" s="236" t="s">
        <v>592</v>
      </c>
      <c r="AK319" s="237">
        <v>122</v>
      </c>
      <c r="AL319" s="238" t="s">
        <v>1599</v>
      </c>
      <c r="AM319" s="233" t="s">
        <v>241</v>
      </c>
      <c r="AN319" s="236"/>
      <c r="AO319" s="240" t="s">
        <v>1051</v>
      </c>
      <c r="AP319" s="223" t="str">
        <f t="shared" si="73"/>
        <v>( 実態調査 )</v>
      </c>
      <c r="AQ319" t="str">
        <f t="shared" si="74"/>
        <v> （準拠する試案連番：この欄は入力不要です）</v>
      </c>
      <c r="AR319" t="str">
        <f t="shared" si="75"/>
        <v> （準拠する試案連番：この欄は入力不要です）</v>
      </c>
      <c r="AS319">
        <f t="shared" si="76"/>
        <v>122</v>
      </c>
      <c r="AX319">
        <f t="shared" si="60"/>
      </c>
      <c r="AY319" t="s">
        <v>243</v>
      </c>
    </row>
    <row r="320" spans="1:51" ht="13.5">
      <c r="A320" s="4">
        <v>1705</v>
      </c>
      <c r="B320" s="5" t="s">
        <v>1046</v>
      </c>
      <c r="C320" s="5" t="s">
        <v>1046</v>
      </c>
      <c r="D320" s="6" t="s">
        <v>1434</v>
      </c>
      <c r="E320" s="5">
        <v>0</v>
      </c>
      <c r="F320" s="5">
        <v>0</v>
      </c>
      <c r="G320" s="5">
        <v>2</v>
      </c>
      <c r="H320" s="7" t="s">
        <v>1435</v>
      </c>
      <c r="I320" s="8" t="s">
        <v>1436</v>
      </c>
      <c r="J320" s="8" t="s">
        <v>1353</v>
      </c>
      <c r="K320" s="8" t="s">
        <v>417</v>
      </c>
      <c r="L320" s="8" t="s">
        <v>1429</v>
      </c>
      <c r="M320" s="8"/>
      <c r="N320" s="8"/>
      <c r="O320" s="8"/>
      <c r="P320" s="8" t="s">
        <v>40</v>
      </c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 t="s">
        <v>1430</v>
      </c>
      <c r="AC320" s="8"/>
      <c r="AD320" s="8"/>
      <c r="AE320" s="8"/>
      <c r="AF320" s="8"/>
      <c r="AG320" s="8"/>
      <c r="AH320" s="8"/>
      <c r="AI320" s="9" t="s">
        <v>358</v>
      </c>
      <c r="AJ320" s="236" t="s">
        <v>592</v>
      </c>
      <c r="AK320" s="237">
        <v>12</v>
      </c>
      <c r="AL320" s="238" t="s">
        <v>1599</v>
      </c>
      <c r="AM320" s="233" t="s">
        <v>241</v>
      </c>
      <c r="AN320" s="236"/>
      <c r="AO320" s="240" t="s">
        <v>1051</v>
      </c>
      <c r="AP320" s="223" t="str">
        <f t="shared" si="73"/>
        <v>( 実態調査 )</v>
      </c>
      <c r="AQ320" t="str">
        <f t="shared" si="74"/>
        <v> （準拠する試案連番：この欄は入力不要です）</v>
      </c>
      <c r="AR320" t="str">
        <f t="shared" si="75"/>
        <v> （準拠する試案連番：この欄は入力不要です）</v>
      </c>
      <c r="AS320">
        <f t="shared" si="76"/>
        <v>12</v>
      </c>
      <c r="AX320">
        <f t="shared" si="60"/>
      </c>
      <c r="AY320" t="s">
        <v>243</v>
      </c>
    </row>
    <row r="321" spans="1:51" ht="13.5">
      <c r="A321" s="4">
        <v>1708</v>
      </c>
      <c r="B321" s="5" t="s">
        <v>1046</v>
      </c>
      <c r="C321" s="5" t="s">
        <v>1046</v>
      </c>
      <c r="D321" s="6" t="s">
        <v>1437</v>
      </c>
      <c r="E321" s="5">
        <v>0</v>
      </c>
      <c r="F321" s="5">
        <v>0</v>
      </c>
      <c r="G321" s="5">
        <v>1</v>
      </c>
      <c r="H321" s="7" t="s">
        <v>1438</v>
      </c>
      <c r="I321" s="8"/>
      <c r="J321" s="8" t="s">
        <v>1353</v>
      </c>
      <c r="K321" s="8" t="s">
        <v>1313</v>
      </c>
      <c r="L321" s="8"/>
      <c r="M321" s="8"/>
      <c r="N321" s="8"/>
      <c r="O321" s="8"/>
      <c r="P321" s="8" t="s">
        <v>1360</v>
      </c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9"/>
      <c r="AJ321" s="236" t="s">
        <v>313</v>
      </c>
      <c r="AK321" s="237" t="s">
        <v>1599</v>
      </c>
      <c r="AL321" s="238" t="s">
        <v>1599</v>
      </c>
      <c r="AM321" s="233" t="s">
        <v>241</v>
      </c>
      <c r="AN321" s="236"/>
      <c r="AO321" s="240" t="s">
        <v>1051</v>
      </c>
      <c r="AP321" s="223" t="str">
        <f t="shared" si="73"/>
        <v>( 未調査(不明) )</v>
      </c>
      <c r="AQ321" t="str">
        <f t="shared" si="74"/>
        <v> （準拠する試案連番：この欄は入力不要です）</v>
      </c>
      <c r="AR321" t="str">
        <f t="shared" si="75"/>
        <v> （準拠する試案連番：この欄は入力不要です）</v>
      </c>
      <c r="AS321">
        <f t="shared" si="76"/>
        <v>0</v>
      </c>
      <c r="AX321">
        <f t="shared" si="60"/>
      </c>
      <c r="AY321" t="s">
        <v>243</v>
      </c>
    </row>
    <row r="322" spans="1:51" ht="13.5">
      <c r="A322" s="4">
        <v>1715</v>
      </c>
      <c r="B322" s="5" t="s">
        <v>1046</v>
      </c>
      <c r="C322" s="5" t="s">
        <v>1046</v>
      </c>
      <c r="D322" s="6" t="s">
        <v>1439</v>
      </c>
      <c r="E322" s="5">
        <v>0</v>
      </c>
      <c r="F322" s="5">
        <v>0</v>
      </c>
      <c r="G322" s="5">
        <v>1</v>
      </c>
      <c r="H322" s="7" t="s">
        <v>1440</v>
      </c>
      <c r="I322" s="8"/>
      <c r="J322" s="8" t="s">
        <v>1353</v>
      </c>
      <c r="K322" s="8" t="s">
        <v>931</v>
      </c>
      <c r="L322" s="8" t="s">
        <v>1441</v>
      </c>
      <c r="M322" s="8"/>
      <c r="N322" s="8"/>
      <c r="O322" s="8"/>
      <c r="P322" s="8" t="s">
        <v>1350</v>
      </c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9"/>
      <c r="AJ322" s="236" t="s">
        <v>592</v>
      </c>
      <c r="AK322" s="237">
        <v>1148</v>
      </c>
      <c r="AL322" s="238" t="s">
        <v>1599</v>
      </c>
      <c r="AM322" s="233" t="s">
        <v>241</v>
      </c>
      <c r="AN322" s="236"/>
      <c r="AO322" s="240" t="s">
        <v>1051</v>
      </c>
      <c r="AP322" s="223" t="str">
        <f t="shared" si="73"/>
        <v>( 実態調査 )</v>
      </c>
      <c r="AQ322" t="str">
        <f t="shared" si="74"/>
        <v> （準拠する試案連番：この欄は入力不要です）</v>
      </c>
      <c r="AR322" t="str">
        <f t="shared" si="75"/>
        <v> （準拠する試案連番：この欄は入力不要です）</v>
      </c>
      <c r="AS322">
        <f t="shared" si="76"/>
        <v>1148</v>
      </c>
      <c r="AX322">
        <f t="shared" si="60"/>
      </c>
      <c r="AY322" t="s">
        <v>243</v>
      </c>
    </row>
    <row r="323" spans="1:51" ht="13.5">
      <c r="A323" s="4">
        <v>1716</v>
      </c>
      <c r="B323" s="5" t="s">
        <v>1046</v>
      </c>
      <c r="C323" s="5" t="s">
        <v>1046</v>
      </c>
      <c r="D323" s="6" t="s">
        <v>1442</v>
      </c>
      <c r="E323" s="5">
        <v>0</v>
      </c>
      <c r="F323" s="5">
        <v>0</v>
      </c>
      <c r="G323" s="5">
        <v>1</v>
      </c>
      <c r="H323" s="7" t="s">
        <v>1443</v>
      </c>
      <c r="I323" s="8"/>
      <c r="J323" s="8" t="s">
        <v>1353</v>
      </c>
      <c r="K323" s="8" t="s">
        <v>931</v>
      </c>
      <c r="L323" s="8" t="s">
        <v>1444</v>
      </c>
      <c r="M323" s="8"/>
      <c r="N323" s="8"/>
      <c r="O323" s="8"/>
      <c r="P323" s="8" t="s">
        <v>1350</v>
      </c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9" t="s">
        <v>1445</v>
      </c>
      <c r="AJ323" s="236" t="s">
        <v>592</v>
      </c>
      <c r="AK323" s="237">
        <v>56</v>
      </c>
      <c r="AL323" s="238" t="s">
        <v>1599</v>
      </c>
      <c r="AM323" s="233" t="s">
        <v>241</v>
      </c>
      <c r="AN323" s="236"/>
      <c r="AO323" s="240" t="s">
        <v>1051</v>
      </c>
      <c r="AP323" s="223" t="str">
        <f t="shared" si="73"/>
        <v>( 実態調査 )</v>
      </c>
      <c r="AQ323" t="str">
        <f t="shared" si="74"/>
        <v> （準拠する試案連番：この欄は入力不要です）</v>
      </c>
      <c r="AR323" t="str">
        <f t="shared" si="75"/>
        <v> （準拠する試案連番：この欄は入力不要です）</v>
      </c>
      <c r="AS323">
        <f t="shared" si="76"/>
        <v>56</v>
      </c>
      <c r="AX323">
        <f aca="true" t="shared" si="77" ref="AX323:AX386">IF(OR(A323=A322,A323=A324),1,"")</f>
      </c>
      <c r="AY323" t="s">
        <v>243</v>
      </c>
    </row>
    <row r="324" spans="1:51" ht="13.5">
      <c r="A324" s="4">
        <v>1717</v>
      </c>
      <c r="B324" s="5" t="s">
        <v>1046</v>
      </c>
      <c r="C324" s="5" t="s">
        <v>1046</v>
      </c>
      <c r="D324" s="6" t="s">
        <v>1446</v>
      </c>
      <c r="E324" s="5">
        <v>0</v>
      </c>
      <c r="F324" s="5">
        <v>0</v>
      </c>
      <c r="G324" s="5">
        <v>1</v>
      </c>
      <c r="H324" s="7" t="s">
        <v>1447</v>
      </c>
      <c r="I324" s="8"/>
      <c r="J324" s="8" t="s">
        <v>1353</v>
      </c>
      <c r="K324" s="8" t="s">
        <v>931</v>
      </c>
      <c r="L324" s="8" t="s">
        <v>11</v>
      </c>
      <c r="M324" s="8"/>
      <c r="N324" s="8"/>
      <c r="O324" s="8"/>
      <c r="P324" s="8" t="s">
        <v>1586</v>
      </c>
      <c r="Q324" s="8"/>
      <c r="R324" s="8"/>
      <c r="S324" s="8"/>
      <c r="T324" s="8"/>
      <c r="U324" s="8"/>
      <c r="V324" s="8"/>
      <c r="W324" s="8"/>
      <c r="X324" s="8" t="s">
        <v>1601</v>
      </c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9"/>
      <c r="AJ324" s="236" t="s">
        <v>592</v>
      </c>
      <c r="AK324" s="237">
        <v>20</v>
      </c>
      <c r="AL324" s="238" t="s">
        <v>1599</v>
      </c>
      <c r="AM324" s="233" t="s">
        <v>241</v>
      </c>
      <c r="AN324" s="236"/>
      <c r="AO324" s="240" t="s">
        <v>1051</v>
      </c>
      <c r="AP324" s="223" t="str">
        <f t="shared" si="69"/>
        <v>( 実態調査 )</v>
      </c>
      <c r="AQ324" t="str">
        <f t="shared" si="70"/>
        <v> （準拠する試案連番：この欄は入力不要です）</v>
      </c>
      <c r="AR324" t="str">
        <f t="shared" si="71"/>
        <v> （準拠する試案連番：この欄は入力不要です）</v>
      </c>
      <c r="AS324">
        <f t="shared" si="72"/>
        <v>20</v>
      </c>
      <c r="AX324">
        <f t="shared" si="77"/>
      </c>
      <c r="AY324" t="s">
        <v>243</v>
      </c>
    </row>
    <row r="325" spans="1:51" ht="13.5">
      <c r="A325" s="4">
        <v>1718</v>
      </c>
      <c r="B325" s="5" t="s">
        <v>1046</v>
      </c>
      <c r="C325" s="5" t="s">
        <v>1046</v>
      </c>
      <c r="D325" s="6" t="s">
        <v>1448</v>
      </c>
      <c r="E325" s="5">
        <v>0</v>
      </c>
      <c r="F325" s="5">
        <v>0</v>
      </c>
      <c r="G325" s="5">
        <v>1</v>
      </c>
      <c r="H325" s="7" t="s">
        <v>1449</v>
      </c>
      <c r="I325" s="8"/>
      <c r="J325" s="8" t="s">
        <v>1353</v>
      </c>
      <c r="K325" s="8" t="s">
        <v>931</v>
      </c>
      <c r="L325" s="8" t="s">
        <v>1450</v>
      </c>
      <c r="M325" s="8"/>
      <c r="N325" s="8"/>
      <c r="O325" s="8"/>
      <c r="P325" s="8" t="s">
        <v>1350</v>
      </c>
      <c r="Q325" s="8"/>
      <c r="R325" s="8"/>
      <c r="S325" s="8"/>
      <c r="T325" s="8"/>
      <c r="U325" s="8"/>
      <c r="V325" s="8"/>
      <c r="W325" s="8"/>
      <c r="X325" s="8" t="s">
        <v>1601</v>
      </c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9" t="s">
        <v>1451</v>
      </c>
      <c r="AJ325" s="236" t="s">
        <v>592</v>
      </c>
      <c r="AK325" s="237">
        <v>22</v>
      </c>
      <c r="AL325" s="238" t="s">
        <v>1599</v>
      </c>
      <c r="AM325" s="233" t="s">
        <v>241</v>
      </c>
      <c r="AN325" s="236"/>
      <c r="AO325" s="240" t="s">
        <v>1051</v>
      </c>
      <c r="AP325" s="223" t="str">
        <f t="shared" si="69"/>
        <v>( 実態調査 )</v>
      </c>
      <c r="AQ325" t="str">
        <f t="shared" si="70"/>
        <v> （準拠する試案連番：この欄は入力不要です）</v>
      </c>
      <c r="AR325" t="str">
        <f t="shared" si="71"/>
        <v> （準拠する試案連番：この欄は入力不要です）</v>
      </c>
      <c r="AS325">
        <f t="shared" si="72"/>
        <v>22</v>
      </c>
      <c r="AX325">
        <f t="shared" si="77"/>
      </c>
      <c r="AY325" t="s">
        <v>243</v>
      </c>
    </row>
    <row r="326" spans="1:51" ht="13.5">
      <c r="A326" s="4">
        <v>1719</v>
      </c>
      <c r="B326" s="5" t="s">
        <v>1046</v>
      </c>
      <c r="C326" s="5" t="s">
        <v>1046</v>
      </c>
      <c r="D326" s="6" t="s">
        <v>1452</v>
      </c>
      <c r="E326" s="5">
        <v>0</v>
      </c>
      <c r="F326" s="5">
        <v>0</v>
      </c>
      <c r="G326" s="5">
        <v>1</v>
      </c>
      <c r="H326" s="7" t="s">
        <v>1453</v>
      </c>
      <c r="I326" s="8"/>
      <c r="J326" s="8" t="s">
        <v>1353</v>
      </c>
      <c r="K326" s="8" t="s">
        <v>931</v>
      </c>
      <c r="L326" s="8" t="s">
        <v>1444</v>
      </c>
      <c r="M326" s="8"/>
      <c r="N326" s="8"/>
      <c r="O326" s="8"/>
      <c r="P326" s="8" t="s">
        <v>35</v>
      </c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9"/>
      <c r="AJ326" s="236" t="s">
        <v>592</v>
      </c>
      <c r="AK326" s="237">
        <v>219</v>
      </c>
      <c r="AL326" s="238" t="s">
        <v>1599</v>
      </c>
      <c r="AM326" s="233" t="s">
        <v>241</v>
      </c>
      <c r="AN326" s="236"/>
      <c r="AO326" s="240" t="s">
        <v>1051</v>
      </c>
      <c r="AP326" s="223" t="str">
        <f t="shared" si="69"/>
        <v>( 実態調査 )</v>
      </c>
      <c r="AQ326" t="str">
        <f t="shared" si="70"/>
        <v> （準拠する試案連番：この欄は入力不要です）</v>
      </c>
      <c r="AR326" t="str">
        <f t="shared" si="71"/>
        <v> （準拠する試案連番：この欄は入力不要です）</v>
      </c>
      <c r="AS326">
        <f t="shared" si="72"/>
        <v>219</v>
      </c>
      <c r="AX326">
        <f t="shared" si="77"/>
      </c>
      <c r="AY326" t="s">
        <v>243</v>
      </c>
    </row>
    <row r="327" spans="1:51" ht="13.5">
      <c r="A327" s="4">
        <v>1720</v>
      </c>
      <c r="B327" s="5" t="s">
        <v>1046</v>
      </c>
      <c r="C327" s="5" t="s">
        <v>1046</v>
      </c>
      <c r="D327" s="6" t="s">
        <v>1454</v>
      </c>
      <c r="E327" s="5">
        <v>0</v>
      </c>
      <c r="F327" s="5">
        <v>0</v>
      </c>
      <c r="G327" s="5">
        <v>2</v>
      </c>
      <c r="H327" s="7" t="s">
        <v>1455</v>
      </c>
      <c r="I327" s="8" t="s">
        <v>1455</v>
      </c>
      <c r="J327" s="8" t="s">
        <v>1353</v>
      </c>
      <c r="K327" s="8" t="s">
        <v>931</v>
      </c>
      <c r="L327" s="8" t="s">
        <v>1441</v>
      </c>
      <c r="M327" s="8"/>
      <c r="N327" s="8"/>
      <c r="O327" s="8"/>
      <c r="P327" s="8" t="s">
        <v>772</v>
      </c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9"/>
      <c r="AJ327" s="236" t="s">
        <v>592</v>
      </c>
      <c r="AK327" s="237">
        <v>11</v>
      </c>
      <c r="AL327" s="238" t="s">
        <v>1599</v>
      </c>
      <c r="AM327" s="233" t="s">
        <v>241</v>
      </c>
      <c r="AN327" s="236"/>
      <c r="AO327" s="240" t="s">
        <v>1051</v>
      </c>
      <c r="AP327" s="223" t="str">
        <f t="shared" si="69"/>
        <v>( 実態調査 )</v>
      </c>
      <c r="AQ327" t="str">
        <f t="shared" si="70"/>
        <v> （準拠する試案連番：この欄は入力不要です）</v>
      </c>
      <c r="AR327" t="str">
        <f t="shared" si="71"/>
        <v> （準拠する試案連番：この欄は入力不要です）</v>
      </c>
      <c r="AS327">
        <f t="shared" si="72"/>
        <v>11</v>
      </c>
      <c r="AX327">
        <f t="shared" si="77"/>
      </c>
      <c r="AY327" t="s">
        <v>243</v>
      </c>
    </row>
    <row r="328" spans="1:51" ht="13.5">
      <c r="A328" s="4">
        <v>1723</v>
      </c>
      <c r="B328" s="5" t="s">
        <v>1046</v>
      </c>
      <c r="C328" s="5" t="s">
        <v>1046</v>
      </c>
      <c r="D328" s="6" t="s">
        <v>1456</v>
      </c>
      <c r="E328" s="5">
        <v>0</v>
      </c>
      <c r="F328" s="5">
        <v>0</v>
      </c>
      <c r="G328" s="5">
        <v>2</v>
      </c>
      <c r="H328" s="7" t="s">
        <v>1457</v>
      </c>
      <c r="I328" s="8" t="s">
        <v>1457</v>
      </c>
      <c r="J328" s="8" t="s">
        <v>1353</v>
      </c>
      <c r="K328" s="8" t="s">
        <v>931</v>
      </c>
      <c r="L328" s="8" t="s">
        <v>1441</v>
      </c>
      <c r="M328" s="8"/>
      <c r="N328" s="8"/>
      <c r="O328" s="8"/>
      <c r="P328" s="8" t="s">
        <v>648</v>
      </c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9"/>
      <c r="AJ328" s="236" t="s">
        <v>592</v>
      </c>
      <c r="AK328" s="237">
        <v>324</v>
      </c>
      <c r="AL328" s="238" t="s">
        <v>1599</v>
      </c>
      <c r="AM328" s="233" t="s">
        <v>241</v>
      </c>
      <c r="AN328" s="236"/>
      <c r="AO328" s="240" t="s">
        <v>1051</v>
      </c>
      <c r="AP328" s="223" t="str">
        <f>"( "&amp;AJ328&amp;" )"</f>
        <v>( 実態調査 )</v>
      </c>
      <c r="AQ328" t="str">
        <f>IF(AL328="準拠する試案№をご入力下さい",""," （準拠する試案連番："&amp;AL328&amp;"）")</f>
        <v> （準拠する試案連番：この欄は入力不要です）</v>
      </c>
      <c r="AR328" t="str">
        <f>IF(OR(AL328="準拠する連番があれば試案№を、なければ0をご入力下さい",AL328=0),""," （準拠する試案連番："&amp;AL328&amp;"）")</f>
        <v> （準拠する試案連番：この欄は入力不要です）</v>
      </c>
      <c r="AS328">
        <f>IF(OR(AK328="この欄は入力不要です",AK328="調査していれば件数、調査していなければ0をご入力下さい",AK328=0),0,AK328)</f>
        <v>324</v>
      </c>
      <c r="AX328">
        <f t="shared" si="77"/>
      </c>
      <c r="AY328" t="s">
        <v>243</v>
      </c>
    </row>
    <row r="329" spans="1:51" ht="13.5">
      <c r="A329" s="4">
        <v>1726</v>
      </c>
      <c r="B329" s="5" t="s">
        <v>1046</v>
      </c>
      <c r="C329" s="5" t="s">
        <v>1046</v>
      </c>
      <c r="D329" s="6" t="s">
        <v>1458</v>
      </c>
      <c r="E329" s="5">
        <v>0</v>
      </c>
      <c r="F329" s="5">
        <v>0</v>
      </c>
      <c r="G329" s="5">
        <v>2</v>
      </c>
      <c r="H329" s="7" t="s">
        <v>970</v>
      </c>
      <c r="I329" s="8" t="s">
        <v>970</v>
      </c>
      <c r="J329" s="8" t="s">
        <v>1353</v>
      </c>
      <c r="K329" s="8" t="s">
        <v>931</v>
      </c>
      <c r="L329" s="8" t="s">
        <v>1441</v>
      </c>
      <c r="M329" s="8"/>
      <c r="N329" s="8"/>
      <c r="O329" s="8"/>
      <c r="P329" s="8" t="s">
        <v>286</v>
      </c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9" t="s">
        <v>1132</v>
      </c>
      <c r="AJ329" s="236" t="s">
        <v>592</v>
      </c>
      <c r="AK329" s="237">
        <v>113</v>
      </c>
      <c r="AL329" s="238" t="s">
        <v>1599</v>
      </c>
      <c r="AM329" s="233" t="s">
        <v>241</v>
      </c>
      <c r="AN329" s="236"/>
      <c r="AO329" s="240" t="s">
        <v>1051</v>
      </c>
      <c r="AP329" s="223" t="str">
        <f t="shared" si="69"/>
        <v>( 実態調査 )</v>
      </c>
      <c r="AQ329" t="str">
        <f t="shared" si="70"/>
        <v> （準拠する試案連番：この欄は入力不要です）</v>
      </c>
      <c r="AR329" t="str">
        <f t="shared" si="71"/>
        <v> （準拠する試案連番：この欄は入力不要です）</v>
      </c>
      <c r="AS329">
        <f t="shared" si="72"/>
        <v>113</v>
      </c>
      <c r="AX329">
        <f t="shared" si="77"/>
      </c>
      <c r="AY329" t="s">
        <v>243</v>
      </c>
    </row>
    <row r="330" spans="1:51" ht="13.5">
      <c r="A330" s="4">
        <v>1730</v>
      </c>
      <c r="B330" s="5" t="s">
        <v>1046</v>
      </c>
      <c r="C330" s="5" t="s">
        <v>1046</v>
      </c>
      <c r="D330" s="6" t="s">
        <v>971</v>
      </c>
      <c r="E330" s="5">
        <v>0</v>
      </c>
      <c r="F330" s="5">
        <v>0</v>
      </c>
      <c r="G330" s="5">
        <v>2</v>
      </c>
      <c r="H330" s="7" t="s">
        <v>972</v>
      </c>
      <c r="I330" s="8" t="s">
        <v>972</v>
      </c>
      <c r="J330" s="8" t="s">
        <v>1353</v>
      </c>
      <c r="K330" s="8" t="s">
        <v>931</v>
      </c>
      <c r="L330" s="8" t="s">
        <v>607</v>
      </c>
      <c r="M330" s="8"/>
      <c r="N330" s="8"/>
      <c r="O330" s="8"/>
      <c r="P330" s="8" t="s">
        <v>38</v>
      </c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 t="s">
        <v>1356</v>
      </c>
      <c r="AC330" s="8"/>
      <c r="AD330" s="8"/>
      <c r="AE330" s="8"/>
      <c r="AF330" s="8"/>
      <c r="AG330" s="8"/>
      <c r="AH330" s="8"/>
      <c r="AI330" s="9"/>
      <c r="AJ330" s="236" t="s">
        <v>593</v>
      </c>
      <c r="AK330" s="237" t="s">
        <v>1599</v>
      </c>
      <c r="AL330" s="238" t="s">
        <v>1599</v>
      </c>
      <c r="AM330" s="233" t="s">
        <v>241</v>
      </c>
      <c r="AN330" s="236"/>
      <c r="AO330" s="240" t="s">
        <v>1051</v>
      </c>
      <c r="AP330" s="223" t="str">
        <f aca="true" t="shared" si="78" ref="AP330:AP343">"( "&amp;AJ330&amp;" )"</f>
        <v>( 調査期間中データなし )</v>
      </c>
      <c r="AQ330" t="str">
        <f aca="true" t="shared" si="79" ref="AQ330:AQ343">IF(AL330="準拠する試案№をご入力下さい",""," （準拠する試案連番："&amp;AL330&amp;"）")</f>
        <v> （準拠する試案連番：この欄は入力不要です）</v>
      </c>
      <c r="AR330" t="str">
        <f aca="true" t="shared" si="80" ref="AR330:AR343">IF(OR(AL330="準拠する連番があれば試案№を、なければ0をご入力下さい",AL330=0),""," （準拠する試案連番："&amp;AL330&amp;"）")</f>
        <v> （準拠する試案連番：この欄は入力不要です）</v>
      </c>
      <c r="AS330">
        <f aca="true" t="shared" si="81" ref="AS330:AS343">IF(OR(AK330="この欄は入力不要です",AK330="調査していれば件数、調査していなければ0をご入力下さい",AK330=0),0,AK330)</f>
        <v>0</v>
      </c>
      <c r="AX330">
        <f t="shared" si="77"/>
      </c>
      <c r="AY330" t="s">
        <v>243</v>
      </c>
    </row>
    <row r="331" spans="1:51" ht="13.5">
      <c r="A331" s="4">
        <v>1736</v>
      </c>
      <c r="B331" s="5" t="s">
        <v>1046</v>
      </c>
      <c r="C331" s="5" t="s">
        <v>1046</v>
      </c>
      <c r="D331" s="6" t="s">
        <v>973</v>
      </c>
      <c r="E331" s="5">
        <v>0</v>
      </c>
      <c r="F331" s="5">
        <v>0</v>
      </c>
      <c r="G331" s="5">
        <v>2</v>
      </c>
      <c r="H331" s="7" t="s">
        <v>974</v>
      </c>
      <c r="I331" s="8" t="s">
        <v>974</v>
      </c>
      <c r="J331" s="8" t="s">
        <v>1353</v>
      </c>
      <c r="K331" s="8" t="s">
        <v>931</v>
      </c>
      <c r="L331" s="8" t="s">
        <v>1522</v>
      </c>
      <c r="M331" s="8"/>
      <c r="N331" s="8"/>
      <c r="O331" s="8"/>
      <c r="P331" s="8" t="s">
        <v>286</v>
      </c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9"/>
      <c r="AJ331" s="236" t="s">
        <v>592</v>
      </c>
      <c r="AK331" s="237">
        <v>4</v>
      </c>
      <c r="AL331" s="238" t="s">
        <v>1599</v>
      </c>
      <c r="AM331" s="233" t="s">
        <v>241</v>
      </c>
      <c r="AN331" s="236"/>
      <c r="AO331" s="240" t="s">
        <v>1051</v>
      </c>
      <c r="AP331" s="223" t="str">
        <f t="shared" si="78"/>
        <v>( 実態調査 )</v>
      </c>
      <c r="AQ331" t="str">
        <f t="shared" si="79"/>
        <v> （準拠する試案連番：この欄は入力不要です）</v>
      </c>
      <c r="AR331" t="str">
        <f t="shared" si="80"/>
        <v> （準拠する試案連番：この欄は入力不要です）</v>
      </c>
      <c r="AS331">
        <f t="shared" si="81"/>
        <v>4</v>
      </c>
      <c r="AX331">
        <f t="shared" si="77"/>
      </c>
      <c r="AY331" t="s">
        <v>243</v>
      </c>
    </row>
    <row r="332" spans="1:51" ht="13.5">
      <c r="A332" s="4">
        <v>1740</v>
      </c>
      <c r="B332" s="5" t="s">
        <v>1046</v>
      </c>
      <c r="C332" s="5" t="s">
        <v>1046</v>
      </c>
      <c r="D332" s="6" t="s">
        <v>1523</v>
      </c>
      <c r="E332" s="5">
        <v>0</v>
      </c>
      <c r="F332" s="5">
        <v>0</v>
      </c>
      <c r="G332" s="5">
        <v>2</v>
      </c>
      <c r="H332" s="7" t="s">
        <v>1524</v>
      </c>
      <c r="I332" s="8" t="s">
        <v>1524</v>
      </c>
      <c r="J332" s="8" t="s">
        <v>1353</v>
      </c>
      <c r="K332" s="8" t="s">
        <v>931</v>
      </c>
      <c r="L332" s="8" t="s">
        <v>1525</v>
      </c>
      <c r="M332" s="8"/>
      <c r="N332" s="8"/>
      <c r="O332" s="8"/>
      <c r="P332" s="8" t="s">
        <v>286</v>
      </c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9"/>
      <c r="AJ332" s="236" t="s">
        <v>592</v>
      </c>
      <c r="AK332" s="237">
        <v>15</v>
      </c>
      <c r="AL332" s="238" t="s">
        <v>1599</v>
      </c>
      <c r="AM332" s="233" t="s">
        <v>241</v>
      </c>
      <c r="AN332" s="236"/>
      <c r="AO332" s="240" t="s">
        <v>1051</v>
      </c>
      <c r="AP332" s="223" t="str">
        <f t="shared" si="78"/>
        <v>( 実態調査 )</v>
      </c>
      <c r="AQ332" t="str">
        <f t="shared" si="79"/>
        <v> （準拠する試案連番：この欄は入力不要です）</v>
      </c>
      <c r="AR332" t="str">
        <f t="shared" si="80"/>
        <v> （準拠する試案連番：この欄は入力不要です）</v>
      </c>
      <c r="AS332">
        <f t="shared" si="81"/>
        <v>15</v>
      </c>
      <c r="AX332">
        <f t="shared" si="77"/>
      </c>
      <c r="AY332" t="s">
        <v>243</v>
      </c>
    </row>
    <row r="333" spans="1:51" ht="13.5">
      <c r="A333" s="4">
        <v>1744</v>
      </c>
      <c r="B333" s="5" t="s">
        <v>1046</v>
      </c>
      <c r="C333" s="5" t="s">
        <v>1046</v>
      </c>
      <c r="D333" s="6" t="s">
        <v>1526</v>
      </c>
      <c r="E333" s="5">
        <v>0</v>
      </c>
      <c r="F333" s="5">
        <v>0</v>
      </c>
      <c r="G333" s="5">
        <v>2</v>
      </c>
      <c r="H333" s="7" t="s">
        <v>1527</v>
      </c>
      <c r="I333" s="8" t="s">
        <v>1527</v>
      </c>
      <c r="J333" s="8" t="s">
        <v>1349</v>
      </c>
      <c r="K333" s="8" t="s">
        <v>1113</v>
      </c>
      <c r="L333" s="8"/>
      <c r="M333" s="8"/>
      <c r="N333" s="8"/>
      <c r="O333" s="8"/>
      <c r="P333" s="8" t="s">
        <v>40</v>
      </c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 t="s">
        <v>1551</v>
      </c>
      <c r="AC333" s="8"/>
      <c r="AD333" s="8"/>
      <c r="AE333" s="8"/>
      <c r="AF333" s="8"/>
      <c r="AG333" s="8"/>
      <c r="AH333" s="8"/>
      <c r="AI333" s="9" t="s">
        <v>1528</v>
      </c>
      <c r="AJ333" s="236" t="s">
        <v>593</v>
      </c>
      <c r="AK333" s="237" t="s">
        <v>1599</v>
      </c>
      <c r="AL333" s="238" t="s">
        <v>1599</v>
      </c>
      <c r="AM333" s="233" t="s">
        <v>241</v>
      </c>
      <c r="AN333" s="236"/>
      <c r="AO333" s="240" t="s">
        <v>1051</v>
      </c>
      <c r="AP333" s="223" t="str">
        <f t="shared" si="78"/>
        <v>( 調査期間中データなし )</v>
      </c>
      <c r="AQ333" t="str">
        <f t="shared" si="79"/>
        <v> （準拠する試案連番：この欄は入力不要です）</v>
      </c>
      <c r="AR333" t="str">
        <f t="shared" si="80"/>
        <v> （準拠する試案連番：この欄は入力不要です）</v>
      </c>
      <c r="AS333">
        <f t="shared" si="81"/>
        <v>0</v>
      </c>
      <c r="AX333">
        <f t="shared" si="77"/>
      </c>
      <c r="AY333" t="s">
        <v>243</v>
      </c>
    </row>
    <row r="334" spans="1:51" ht="13.5">
      <c r="A334" s="4">
        <v>1747</v>
      </c>
      <c r="B334" s="5" t="s">
        <v>1046</v>
      </c>
      <c r="C334" s="5" t="s">
        <v>1046</v>
      </c>
      <c r="D334" s="6" t="s">
        <v>1529</v>
      </c>
      <c r="E334" s="5">
        <v>0</v>
      </c>
      <c r="F334" s="5">
        <v>0</v>
      </c>
      <c r="G334" s="5">
        <v>2</v>
      </c>
      <c r="H334" s="7" t="s">
        <v>1530</v>
      </c>
      <c r="I334" s="8" t="s">
        <v>1531</v>
      </c>
      <c r="J334" s="8" t="s">
        <v>1353</v>
      </c>
      <c r="K334" s="8" t="s">
        <v>931</v>
      </c>
      <c r="L334" s="8"/>
      <c r="M334" s="8"/>
      <c r="N334" s="8"/>
      <c r="O334" s="8"/>
      <c r="P334" s="8" t="s">
        <v>38</v>
      </c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 t="s">
        <v>1190</v>
      </c>
      <c r="AC334" s="8"/>
      <c r="AD334" s="8"/>
      <c r="AE334" s="8"/>
      <c r="AF334" s="8"/>
      <c r="AG334" s="8"/>
      <c r="AH334" s="8"/>
      <c r="AI334" s="9" t="s">
        <v>1532</v>
      </c>
      <c r="AJ334" s="236" t="s">
        <v>592</v>
      </c>
      <c r="AK334" s="237">
        <v>19</v>
      </c>
      <c r="AL334" s="238" t="s">
        <v>1599</v>
      </c>
      <c r="AM334" s="233" t="s">
        <v>241</v>
      </c>
      <c r="AN334" s="236"/>
      <c r="AO334" s="240" t="s">
        <v>1051</v>
      </c>
      <c r="AP334" s="223" t="str">
        <f t="shared" si="78"/>
        <v>( 実態調査 )</v>
      </c>
      <c r="AQ334" t="str">
        <f t="shared" si="79"/>
        <v> （準拠する試案連番：この欄は入力不要です）</v>
      </c>
      <c r="AR334" t="str">
        <f t="shared" si="80"/>
        <v> （準拠する試案連番：この欄は入力不要です）</v>
      </c>
      <c r="AS334">
        <f t="shared" si="81"/>
        <v>19</v>
      </c>
      <c r="AX334">
        <f t="shared" si="77"/>
      </c>
      <c r="AY334" t="s">
        <v>243</v>
      </c>
    </row>
    <row r="335" spans="1:51" ht="13.5">
      <c r="A335" s="4">
        <v>1751</v>
      </c>
      <c r="B335" s="5" t="s">
        <v>1046</v>
      </c>
      <c r="C335" s="5" t="s">
        <v>1046</v>
      </c>
      <c r="D335" s="6" t="s">
        <v>1533</v>
      </c>
      <c r="E335" s="5">
        <v>0</v>
      </c>
      <c r="F335" s="5">
        <v>0</v>
      </c>
      <c r="G335" s="5">
        <v>2</v>
      </c>
      <c r="H335" s="7" t="s">
        <v>1534</v>
      </c>
      <c r="I335" s="8" t="s">
        <v>1535</v>
      </c>
      <c r="J335" s="8" t="s">
        <v>1353</v>
      </c>
      <c r="K335" s="8" t="s">
        <v>931</v>
      </c>
      <c r="L335" s="8"/>
      <c r="M335" s="8"/>
      <c r="N335" s="8"/>
      <c r="O335" s="8"/>
      <c r="P335" s="8" t="s">
        <v>38</v>
      </c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 t="s">
        <v>1190</v>
      </c>
      <c r="AC335" s="8"/>
      <c r="AD335" s="8"/>
      <c r="AE335" s="8"/>
      <c r="AF335" s="8"/>
      <c r="AG335" s="8"/>
      <c r="AH335" s="8"/>
      <c r="AI335" s="9" t="s">
        <v>1536</v>
      </c>
      <c r="AJ335" s="236" t="s">
        <v>592</v>
      </c>
      <c r="AK335" s="237">
        <v>41</v>
      </c>
      <c r="AL335" s="238" t="s">
        <v>1599</v>
      </c>
      <c r="AM335" s="233" t="s">
        <v>241</v>
      </c>
      <c r="AN335" s="236"/>
      <c r="AO335" s="240" t="s">
        <v>1051</v>
      </c>
      <c r="AP335" s="223" t="str">
        <f t="shared" si="78"/>
        <v>( 実態調査 )</v>
      </c>
      <c r="AQ335" t="str">
        <f t="shared" si="79"/>
        <v> （準拠する試案連番：この欄は入力不要です）</v>
      </c>
      <c r="AR335" t="str">
        <f t="shared" si="80"/>
        <v> （準拠する試案連番：この欄は入力不要です）</v>
      </c>
      <c r="AS335">
        <f t="shared" si="81"/>
        <v>41</v>
      </c>
      <c r="AX335">
        <f t="shared" si="77"/>
      </c>
      <c r="AY335" t="s">
        <v>243</v>
      </c>
    </row>
    <row r="336" spans="1:51" ht="13.5">
      <c r="A336" s="4">
        <v>1756</v>
      </c>
      <c r="B336" s="5" t="s">
        <v>1046</v>
      </c>
      <c r="C336" s="5" t="s">
        <v>1046</v>
      </c>
      <c r="D336" s="6" t="s">
        <v>1537</v>
      </c>
      <c r="E336" s="5">
        <v>0</v>
      </c>
      <c r="F336" s="5">
        <v>0</v>
      </c>
      <c r="G336" s="5">
        <v>2</v>
      </c>
      <c r="H336" s="7" t="s">
        <v>1538</v>
      </c>
      <c r="I336" s="8" t="s">
        <v>1539</v>
      </c>
      <c r="J336" s="8" t="s">
        <v>1353</v>
      </c>
      <c r="K336" s="8" t="s">
        <v>931</v>
      </c>
      <c r="L336" s="8"/>
      <c r="M336" s="8"/>
      <c r="N336" s="8"/>
      <c r="O336" s="8"/>
      <c r="P336" s="8" t="s">
        <v>38</v>
      </c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 t="s">
        <v>1190</v>
      </c>
      <c r="AC336" s="8"/>
      <c r="AD336" s="8"/>
      <c r="AE336" s="8"/>
      <c r="AF336" s="8"/>
      <c r="AG336" s="8"/>
      <c r="AH336" s="8"/>
      <c r="AI336" s="9" t="s">
        <v>1540</v>
      </c>
      <c r="AJ336" s="236" t="s">
        <v>593</v>
      </c>
      <c r="AK336" s="237" t="s">
        <v>1599</v>
      </c>
      <c r="AL336" s="238" t="s">
        <v>1599</v>
      </c>
      <c r="AM336" s="233" t="s">
        <v>241</v>
      </c>
      <c r="AN336" s="236"/>
      <c r="AO336" s="240" t="s">
        <v>1051</v>
      </c>
      <c r="AP336" s="223" t="str">
        <f t="shared" si="78"/>
        <v>( 調査期間中データなし )</v>
      </c>
      <c r="AQ336" t="str">
        <f t="shared" si="79"/>
        <v> （準拠する試案連番：この欄は入力不要です）</v>
      </c>
      <c r="AR336" t="str">
        <f t="shared" si="80"/>
        <v> （準拠する試案連番：この欄は入力不要です）</v>
      </c>
      <c r="AS336">
        <f t="shared" si="81"/>
        <v>0</v>
      </c>
      <c r="AX336">
        <f t="shared" si="77"/>
      </c>
      <c r="AY336" t="s">
        <v>243</v>
      </c>
    </row>
    <row r="337" spans="1:51" ht="13.5">
      <c r="A337" s="4">
        <v>1760</v>
      </c>
      <c r="B337" s="5" t="s">
        <v>1046</v>
      </c>
      <c r="C337" s="5" t="s">
        <v>1046</v>
      </c>
      <c r="D337" s="6" t="s">
        <v>1541</v>
      </c>
      <c r="E337" s="5">
        <v>0</v>
      </c>
      <c r="F337" s="5">
        <v>0</v>
      </c>
      <c r="G337" s="5">
        <v>2</v>
      </c>
      <c r="H337" s="7" t="s">
        <v>1542</v>
      </c>
      <c r="I337" s="8" t="s">
        <v>1543</v>
      </c>
      <c r="J337" s="8" t="s">
        <v>1353</v>
      </c>
      <c r="K337" s="8" t="s">
        <v>931</v>
      </c>
      <c r="L337" s="8"/>
      <c r="M337" s="8"/>
      <c r="N337" s="8"/>
      <c r="O337" s="8"/>
      <c r="P337" s="8" t="s">
        <v>38</v>
      </c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 t="s">
        <v>1190</v>
      </c>
      <c r="AC337" s="8"/>
      <c r="AD337" s="8"/>
      <c r="AE337" s="8"/>
      <c r="AF337" s="8"/>
      <c r="AG337" s="8"/>
      <c r="AH337" s="8"/>
      <c r="AI337" s="9" t="s">
        <v>1540</v>
      </c>
      <c r="AJ337" s="236" t="s">
        <v>593</v>
      </c>
      <c r="AK337" s="237" t="s">
        <v>1599</v>
      </c>
      <c r="AL337" s="238" t="s">
        <v>1599</v>
      </c>
      <c r="AM337" s="233" t="s">
        <v>241</v>
      </c>
      <c r="AN337" s="236"/>
      <c r="AO337" s="240" t="s">
        <v>1051</v>
      </c>
      <c r="AP337" s="223" t="str">
        <f t="shared" si="78"/>
        <v>( 調査期間中データなし )</v>
      </c>
      <c r="AQ337" t="str">
        <f t="shared" si="79"/>
        <v> （準拠する試案連番：この欄は入力不要です）</v>
      </c>
      <c r="AR337" t="str">
        <f t="shared" si="80"/>
        <v> （準拠する試案連番：この欄は入力不要です）</v>
      </c>
      <c r="AS337">
        <f t="shared" si="81"/>
        <v>0</v>
      </c>
      <c r="AX337">
        <f t="shared" si="77"/>
      </c>
      <c r="AY337" t="s">
        <v>243</v>
      </c>
    </row>
    <row r="338" spans="1:51" ht="13.5">
      <c r="A338" s="4">
        <v>1764</v>
      </c>
      <c r="B338" s="5" t="s">
        <v>1046</v>
      </c>
      <c r="C338" s="5" t="s">
        <v>1046</v>
      </c>
      <c r="D338" s="6" t="s">
        <v>1544</v>
      </c>
      <c r="E338" s="5">
        <v>0</v>
      </c>
      <c r="F338" s="5">
        <v>0</v>
      </c>
      <c r="G338" s="5">
        <v>2</v>
      </c>
      <c r="H338" s="7" t="s">
        <v>1545</v>
      </c>
      <c r="I338" s="8" t="s">
        <v>1546</v>
      </c>
      <c r="J338" s="8" t="s">
        <v>1353</v>
      </c>
      <c r="K338" s="8" t="s">
        <v>931</v>
      </c>
      <c r="L338" s="8"/>
      <c r="M338" s="8"/>
      <c r="N338" s="8"/>
      <c r="O338" s="8"/>
      <c r="P338" s="8" t="s">
        <v>38</v>
      </c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 t="s">
        <v>1190</v>
      </c>
      <c r="AC338" s="8"/>
      <c r="AD338" s="8"/>
      <c r="AE338" s="8"/>
      <c r="AF338" s="8"/>
      <c r="AG338" s="8"/>
      <c r="AH338" s="8"/>
      <c r="AI338" s="9" t="s">
        <v>816</v>
      </c>
      <c r="AJ338" s="236" t="s">
        <v>592</v>
      </c>
      <c r="AK338" s="237">
        <v>13</v>
      </c>
      <c r="AL338" s="238" t="s">
        <v>1599</v>
      </c>
      <c r="AM338" s="233" t="s">
        <v>241</v>
      </c>
      <c r="AN338" s="236"/>
      <c r="AO338" s="240" t="s">
        <v>1051</v>
      </c>
      <c r="AP338" s="223" t="str">
        <f t="shared" si="78"/>
        <v>( 実態調査 )</v>
      </c>
      <c r="AQ338" t="str">
        <f t="shared" si="79"/>
        <v> （準拠する試案連番：この欄は入力不要です）</v>
      </c>
      <c r="AR338" t="str">
        <f t="shared" si="80"/>
        <v> （準拠する試案連番：この欄は入力不要です）</v>
      </c>
      <c r="AS338">
        <f t="shared" si="81"/>
        <v>13</v>
      </c>
      <c r="AX338">
        <f t="shared" si="77"/>
      </c>
      <c r="AY338" t="s">
        <v>243</v>
      </c>
    </row>
    <row r="339" spans="1:51" ht="13.5">
      <c r="A339" s="4">
        <v>1768</v>
      </c>
      <c r="B339" s="5" t="s">
        <v>1046</v>
      </c>
      <c r="C339" s="5" t="s">
        <v>1046</v>
      </c>
      <c r="D339" s="6" t="s">
        <v>817</v>
      </c>
      <c r="E339" s="5">
        <v>0</v>
      </c>
      <c r="F339" s="5">
        <v>0</v>
      </c>
      <c r="G339" s="5">
        <v>2</v>
      </c>
      <c r="H339" s="7" t="s">
        <v>818</v>
      </c>
      <c r="I339" s="8" t="s">
        <v>819</v>
      </c>
      <c r="J339" s="8" t="s">
        <v>1353</v>
      </c>
      <c r="K339" s="8" t="s">
        <v>931</v>
      </c>
      <c r="L339" s="8"/>
      <c r="M339" s="8"/>
      <c r="N339" s="8"/>
      <c r="O339" s="8"/>
      <c r="P339" s="8" t="s">
        <v>38</v>
      </c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 t="s">
        <v>1190</v>
      </c>
      <c r="AC339" s="8"/>
      <c r="AD339" s="8"/>
      <c r="AE339" s="8"/>
      <c r="AF339" s="8"/>
      <c r="AG339" s="8"/>
      <c r="AH339" s="8"/>
      <c r="AI339" s="9" t="s">
        <v>820</v>
      </c>
      <c r="AJ339" s="236" t="s">
        <v>592</v>
      </c>
      <c r="AK339" s="237">
        <v>9</v>
      </c>
      <c r="AL339" s="238" t="s">
        <v>1599</v>
      </c>
      <c r="AM339" s="233" t="s">
        <v>241</v>
      </c>
      <c r="AN339" s="236"/>
      <c r="AO339" s="240" t="s">
        <v>1051</v>
      </c>
      <c r="AP339" s="223" t="str">
        <f t="shared" si="78"/>
        <v>( 実態調査 )</v>
      </c>
      <c r="AQ339" t="str">
        <f t="shared" si="79"/>
        <v> （準拠する試案連番：この欄は入力不要です）</v>
      </c>
      <c r="AR339" t="str">
        <f t="shared" si="80"/>
        <v> （準拠する試案連番：この欄は入力不要です）</v>
      </c>
      <c r="AS339">
        <f t="shared" si="81"/>
        <v>9</v>
      </c>
      <c r="AX339">
        <f t="shared" si="77"/>
      </c>
      <c r="AY339" t="s">
        <v>243</v>
      </c>
    </row>
    <row r="340" spans="1:51" ht="13.5">
      <c r="A340" s="4">
        <v>1773</v>
      </c>
      <c r="B340" s="5" t="s">
        <v>1046</v>
      </c>
      <c r="C340" s="5" t="s">
        <v>1046</v>
      </c>
      <c r="D340" s="6" t="s">
        <v>821</v>
      </c>
      <c r="E340" s="5">
        <v>0</v>
      </c>
      <c r="F340" s="5">
        <v>0</v>
      </c>
      <c r="G340" s="5">
        <v>2</v>
      </c>
      <c r="H340" s="7" t="s">
        <v>822</v>
      </c>
      <c r="I340" s="8" t="s">
        <v>1682</v>
      </c>
      <c r="J340" s="8" t="s">
        <v>1353</v>
      </c>
      <c r="K340" s="8" t="s">
        <v>931</v>
      </c>
      <c r="L340" s="8"/>
      <c r="M340" s="8"/>
      <c r="N340" s="8"/>
      <c r="O340" s="8"/>
      <c r="P340" s="8" t="s">
        <v>38</v>
      </c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 t="s">
        <v>1190</v>
      </c>
      <c r="AC340" s="8"/>
      <c r="AD340" s="8"/>
      <c r="AE340" s="8"/>
      <c r="AF340" s="8"/>
      <c r="AG340" s="8"/>
      <c r="AH340" s="8"/>
      <c r="AI340" s="9" t="s">
        <v>1683</v>
      </c>
      <c r="AJ340" s="236" t="s">
        <v>593</v>
      </c>
      <c r="AK340" s="237" t="s">
        <v>1599</v>
      </c>
      <c r="AL340" s="238" t="s">
        <v>1599</v>
      </c>
      <c r="AM340" s="233" t="s">
        <v>241</v>
      </c>
      <c r="AN340" s="236"/>
      <c r="AO340" s="240" t="s">
        <v>1051</v>
      </c>
      <c r="AP340" s="223" t="str">
        <f t="shared" si="78"/>
        <v>( 調査期間中データなし )</v>
      </c>
      <c r="AQ340" t="str">
        <f t="shared" si="79"/>
        <v> （準拠する試案連番：この欄は入力不要です）</v>
      </c>
      <c r="AR340" t="str">
        <f t="shared" si="80"/>
        <v> （準拠する試案連番：この欄は入力不要です）</v>
      </c>
      <c r="AS340">
        <f t="shared" si="81"/>
        <v>0</v>
      </c>
      <c r="AX340">
        <f t="shared" si="77"/>
      </c>
      <c r="AY340" t="s">
        <v>243</v>
      </c>
    </row>
    <row r="341" spans="1:51" ht="13.5">
      <c r="A341" s="4">
        <v>1777</v>
      </c>
      <c r="B341" s="5" t="s">
        <v>1046</v>
      </c>
      <c r="C341" s="5" t="s">
        <v>1046</v>
      </c>
      <c r="D341" s="6" t="s">
        <v>1684</v>
      </c>
      <c r="E341" s="5">
        <v>0</v>
      </c>
      <c r="F341" s="5">
        <v>0</v>
      </c>
      <c r="G341" s="5">
        <v>2</v>
      </c>
      <c r="H341" s="7" t="s">
        <v>1685</v>
      </c>
      <c r="I341" s="8" t="s">
        <v>1617</v>
      </c>
      <c r="J341" s="8" t="s">
        <v>1353</v>
      </c>
      <c r="K341" s="8" t="s">
        <v>931</v>
      </c>
      <c r="L341" s="8"/>
      <c r="M341" s="8"/>
      <c r="N341" s="8"/>
      <c r="O341" s="8"/>
      <c r="P341" s="8" t="s">
        <v>38</v>
      </c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 t="s">
        <v>1190</v>
      </c>
      <c r="AC341" s="8"/>
      <c r="AD341" s="8"/>
      <c r="AE341" s="8"/>
      <c r="AF341" s="8"/>
      <c r="AG341" s="8"/>
      <c r="AH341" s="8"/>
      <c r="AI341" s="9" t="s">
        <v>1618</v>
      </c>
      <c r="AJ341" s="236" t="s">
        <v>592</v>
      </c>
      <c r="AK341" s="237">
        <v>1</v>
      </c>
      <c r="AL341" s="238" t="s">
        <v>1599</v>
      </c>
      <c r="AM341" s="233" t="s">
        <v>241</v>
      </c>
      <c r="AN341" s="236"/>
      <c r="AO341" s="240" t="s">
        <v>1051</v>
      </c>
      <c r="AP341" s="223" t="str">
        <f t="shared" si="78"/>
        <v>( 実態調査 )</v>
      </c>
      <c r="AQ341" t="str">
        <f t="shared" si="79"/>
        <v> （準拠する試案連番：この欄は入力不要です）</v>
      </c>
      <c r="AR341" t="str">
        <f t="shared" si="80"/>
        <v> （準拠する試案連番：この欄は入力不要です）</v>
      </c>
      <c r="AS341">
        <f t="shared" si="81"/>
        <v>1</v>
      </c>
      <c r="AX341">
        <f t="shared" si="77"/>
      </c>
      <c r="AY341" t="s">
        <v>243</v>
      </c>
    </row>
    <row r="342" spans="1:51" ht="13.5">
      <c r="A342" s="4">
        <v>1782</v>
      </c>
      <c r="B342" s="5" t="s">
        <v>1046</v>
      </c>
      <c r="C342" s="5" t="s">
        <v>1046</v>
      </c>
      <c r="D342" s="6" t="s">
        <v>1619</v>
      </c>
      <c r="E342" s="5">
        <v>0</v>
      </c>
      <c r="F342" s="5">
        <v>0</v>
      </c>
      <c r="G342" s="5">
        <v>2</v>
      </c>
      <c r="H342" s="7" t="s">
        <v>1620</v>
      </c>
      <c r="I342" s="8" t="s">
        <v>1621</v>
      </c>
      <c r="J342" s="8" t="s">
        <v>1353</v>
      </c>
      <c r="K342" s="8" t="s">
        <v>931</v>
      </c>
      <c r="L342" s="8"/>
      <c r="M342" s="8"/>
      <c r="N342" s="8"/>
      <c r="O342" s="8"/>
      <c r="P342" s="8" t="s">
        <v>38</v>
      </c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 t="s">
        <v>1190</v>
      </c>
      <c r="AC342" s="8"/>
      <c r="AD342" s="8"/>
      <c r="AE342" s="8"/>
      <c r="AF342" s="8"/>
      <c r="AG342" s="8"/>
      <c r="AH342" s="8"/>
      <c r="AI342" s="9" t="s">
        <v>1622</v>
      </c>
      <c r="AJ342" s="236" t="s">
        <v>593</v>
      </c>
      <c r="AK342" s="237" t="s">
        <v>1599</v>
      </c>
      <c r="AL342" s="238" t="s">
        <v>1599</v>
      </c>
      <c r="AM342" s="233" t="s">
        <v>241</v>
      </c>
      <c r="AN342" s="236"/>
      <c r="AO342" s="240" t="s">
        <v>1051</v>
      </c>
      <c r="AP342" s="223" t="str">
        <f t="shared" si="78"/>
        <v>( 調査期間中データなし )</v>
      </c>
      <c r="AQ342" t="str">
        <f t="shared" si="79"/>
        <v> （準拠する試案連番：この欄は入力不要です）</v>
      </c>
      <c r="AR342" t="str">
        <f t="shared" si="80"/>
        <v> （準拠する試案連番：この欄は入力不要です）</v>
      </c>
      <c r="AS342">
        <f t="shared" si="81"/>
        <v>0</v>
      </c>
      <c r="AX342">
        <f t="shared" si="77"/>
      </c>
      <c r="AY342" t="s">
        <v>243</v>
      </c>
    </row>
    <row r="343" spans="1:51" ht="13.5">
      <c r="A343" s="4">
        <v>1788</v>
      </c>
      <c r="B343" s="5" t="s">
        <v>1046</v>
      </c>
      <c r="C343" s="5" t="s">
        <v>1046</v>
      </c>
      <c r="D343" s="6" t="s">
        <v>1623</v>
      </c>
      <c r="E343" s="5">
        <v>0</v>
      </c>
      <c r="F343" s="5">
        <v>0</v>
      </c>
      <c r="G343" s="5">
        <v>2</v>
      </c>
      <c r="H343" s="7" t="s">
        <v>1624</v>
      </c>
      <c r="I343" s="8" t="s">
        <v>1625</v>
      </c>
      <c r="J343" s="8" t="s">
        <v>1353</v>
      </c>
      <c r="K343" s="8" t="s">
        <v>931</v>
      </c>
      <c r="L343" s="8"/>
      <c r="M343" s="8"/>
      <c r="N343" s="8"/>
      <c r="O343" s="8"/>
      <c r="P343" s="8" t="s">
        <v>38</v>
      </c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 t="s">
        <v>1190</v>
      </c>
      <c r="AC343" s="8"/>
      <c r="AD343" s="8"/>
      <c r="AE343" s="8"/>
      <c r="AF343" s="8"/>
      <c r="AG343" s="8"/>
      <c r="AH343" s="8"/>
      <c r="AI343" s="9" t="s">
        <v>1626</v>
      </c>
      <c r="AJ343" s="236" t="s">
        <v>593</v>
      </c>
      <c r="AK343" s="237" t="s">
        <v>1599</v>
      </c>
      <c r="AL343" s="238" t="s">
        <v>1599</v>
      </c>
      <c r="AM343" s="233" t="s">
        <v>241</v>
      </c>
      <c r="AN343" s="236"/>
      <c r="AO343" s="240" t="s">
        <v>1051</v>
      </c>
      <c r="AP343" s="223" t="str">
        <f t="shared" si="78"/>
        <v>( 調査期間中データなし )</v>
      </c>
      <c r="AQ343" t="str">
        <f t="shared" si="79"/>
        <v> （準拠する試案連番：この欄は入力不要です）</v>
      </c>
      <c r="AR343" t="str">
        <f t="shared" si="80"/>
        <v> （準拠する試案連番：この欄は入力不要です）</v>
      </c>
      <c r="AS343">
        <f t="shared" si="81"/>
        <v>0</v>
      </c>
      <c r="AX343">
        <f t="shared" si="77"/>
      </c>
      <c r="AY343" t="s">
        <v>243</v>
      </c>
    </row>
    <row r="344" spans="1:51" ht="13.5">
      <c r="A344" s="4">
        <v>1795</v>
      </c>
      <c r="B344" s="5" t="s">
        <v>1046</v>
      </c>
      <c r="C344" s="5" t="s">
        <v>1046</v>
      </c>
      <c r="D344" s="6" t="s">
        <v>1627</v>
      </c>
      <c r="E344" s="5">
        <v>0</v>
      </c>
      <c r="F344" s="5">
        <v>0</v>
      </c>
      <c r="G344" s="5">
        <v>2</v>
      </c>
      <c r="H344" s="7" t="s">
        <v>1628</v>
      </c>
      <c r="I344" s="8" t="s">
        <v>1629</v>
      </c>
      <c r="J344" s="8" t="s">
        <v>1353</v>
      </c>
      <c r="K344" s="8" t="s">
        <v>931</v>
      </c>
      <c r="L344" s="8"/>
      <c r="M344" s="8"/>
      <c r="N344" s="8"/>
      <c r="O344" s="8"/>
      <c r="P344" s="8" t="s">
        <v>38</v>
      </c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 t="s">
        <v>1190</v>
      </c>
      <c r="AC344" s="8"/>
      <c r="AD344" s="8"/>
      <c r="AE344" s="8"/>
      <c r="AF344" s="8"/>
      <c r="AG344" s="8"/>
      <c r="AH344" s="8"/>
      <c r="AI344" s="9" t="s">
        <v>1622</v>
      </c>
      <c r="AJ344" s="236" t="s">
        <v>592</v>
      </c>
      <c r="AK344" s="237">
        <v>3</v>
      </c>
      <c r="AL344" s="238" t="s">
        <v>1599</v>
      </c>
      <c r="AM344" s="233" t="s">
        <v>241</v>
      </c>
      <c r="AN344" s="236"/>
      <c r="AO344" s="240" t="s">
        <v>1051</v>
      </c>
      <c r="AP344" s="223" t="str">
        <f aca="true" t="shared" si="82" ref="AP344:AP358">"( "&amp;AJ344&amp;" )"</f>
        <v>( 実態調査 )</v>
      </c>
      <c r="AQ344" t="str">
        <f aca="true" t="shared" si="83" ref="AQ344:AQ358">IF(AL344="準拠する試案№をご入力下さい",""," （準拠する試案連番："&amp;AL344&amp;"）")</f>
        <v> （準拠する試案連番：この欄は入力不要です）</v>
      </c>
      <c r="AR344" t="str">
        <f aca="true" t="shared" si="84" ref="AR344:AR358">IF(OR(AL344="準拠する連番があれば試案№を、なければ0をご入力下さい",AL344=0),""," （準拠する試案連番："&amp;AL344&amp;"）")</f>
        <v> （準拠する試案連番：この欄は入力不要です）</v>
      </c>
      <c r="AS344">
        <f aca="true" t="shared" si="85" ref="AS344:AS358">IF(OR(AK344="この欄は入力不要です",AK344="調査していれば件数、調査していなければ0をご入力下さい",AK344=0),0,AK344)</f>
        <v>3</v>
      </c>
      <c r="AX344">
        <f t="shared" si="77"/>
      </c>
      <c r="AY344" t="s">
        <v>243</v>
      </c>
    </row>
    <row r="345" spans="1:51" ht="13.5">
      <c r="A345" s="4">
        <v>1801</v>
      </c>
      <c r="B345" s="5" t="s">
        <v>1046</v>
      </c>
      <c r="C345" s="5" t="s">
        <v>1046</v>
      </c>
      <c r="D345" s="6" t="s">
        <v>1630</v>
      </c>
      <c r="E345" s="5">
        <v>0</v>
      </c>
      <c r="F345" s="5">
        <v>0</v>
      </c>
      <c r="G345" s="5">
        <v>2</v>
      </c>
      <c r="H345" s="7" t="s">
        <v>950</v>
      </c>
      <c r="I345" s="8" t="s">
        <v>951</v>
      </c>
      <c r="J345" s="8" t="s">
        <v>1353</v>
      </c>
      <c r="K345" s="8" t="s">
        <v>931</v>
      </c>
      <c r="L345" s="8"/>
      <c r="M345" s="8"/>
      <c r="N345" s="8"/>
      <c r="O345" s="8"/>
      <c r="P345" s="8" t="s">
        <v>38</v>
      </c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 t="s">
        <v>1190</v>
      </c>
      <c r="AC345" s="8"/>
      <c r="AD345" s="8"/>
      <c r="AE345" s="8"/>
      <c r="AF345" s="8"/>
      <c r="AG345" s="8"/>
      <c r="AH345" s="8"/>
      <c r="AI345" s="9" t="s">
        <v>1626</v>
      </c>
      <c r="AJ345" s="236" t="s">
        <v>592</v>
      </c>
      <c r="AK345" s="237">
        <v>10</v>
      </c>
      <c r="AL345" s="238" t="s">
        <v>1599</v>
      </c>
      <c r="AM345" s="233" t="s">
        <v>241</v>
      </c>
      <c r="AN345" s="236"/>
      <c r="AO345" s="240" t="s">
        <v>1051</v>
      </c>
      <c r="AP345" s="223" t="str">
        <f t="shared" si="82"/>
        <v>( 実態調査 )</v>
      </c>
      <c r="AQ345" t="str">
        <f t="shared" si="83"/>
        <v> （準拠する試案連番：この欄は入力不要です）</v>
      </c>
      <c r="AR345" t="str">
        <f t="shared" si="84"/>
        <v> （準拠する試案連番：この欄は入力不要です）</v>
      </c>
      <c r="AS345">
        <f t="shared" si="85"/>
        <v>10</v>
      </c>
      <c r="AX345">
        <f t="shared" si="77"/>
      </c>
      <c r="AY345" t="s">
        <v>243</v>
      </c>
    </row>
    <row r="346" spans="1:51" ht="13.5">
      <c r="A346" s="4">
        <v>1808</v>
      </c>
      <c r="B346" s="5" t="s">
        <v>1046</v>
      </c>
      <c r="C346" s="5" t="s">
        <v>1046</v>
      </c>
      <c r="D346" s="6" t="s">
        <v>952</v>
      </c>
      <c r="E346" s="5">
        <v>0</v>
      </c>
      <c r="F346" s="5">
        <v>0</v>
      </c>
      <c r="G346" s="5">
        <v>1</v>
      </c>
      <c r="H346" s="7" t="s">
        <v>953</v>
      </c>
      <c r="I346" s="8"/>
      <c r="J346" s="8" t="s">
        <v>1353</v>
      </c>
      <c r="K346" s="8" t="s">
        <v>931</v>
      </c>
      <c r="L346" s="8"/>
      <c r="M346" s="8"/>
      <c r="N346" s="8"/>
      <c r="O346" s="8"/>
      <c r="P346" s="8" t="s">
        <v>38</v>
      </c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 t="s">
        <v>1190</v>
      </c>
      <c r="AC346" s="8"/>
      <c r="AD346" s="8"/>
      <c r="AE346" s="8"/>
      <c r="AF346" s="8"/>
      <c r="AG346" s="8"/>
      <c r="AH346" s="8"/>
      <c r="AI346" s="9" t="s">
        <v>954</v>
      </c>
      <c r="AJ346" s="236" t="s">
        <v>592</v>
      </c>
      <c r="AK346" s="237">
        <v>4</v>
      </c>
      <c r="AL346" s="238" t="s">
        <v>1599</v>
      </c>
      <c r="AM346" s="233" t="s">
        <v>241</v>
      </c>
      <c r="AN346" s="236"/>
      <c r="AO346" s="240" t="s">
        <v>1051</v>
      </c>
      <c r="AP346" s="223" t="str">
        <f t="shared" si="82"/>
        <v>( 実態調査 )</v>
      </c>
      <c r="AQ346" t="str">
        <f t="shared" si="83"/>
        <v> （準拠する試案連番：この欄は入力不要です）</v>
      </c>
      <c r="AR346" t="str">
        <f t="shared" si="84"/>
        <v> （準拠する試案連番：この欄は入力不要です）</v>
      </c>
      <c r="AS346">
        <f t="shared" si="85"/>
        <v>4</v>
      </c>
      <c r="AX346">
        <f t="shared" si="77"/>
      </c>
      <c r="AY346" t="s">
        <v>243</v>
      </c>
    </row>
    <row r="347" spans="1:51" ht="13.5">
      <c r="A347" s="4">
        <v>1817</v>
      </c>
      <c r="B347" s="5" t="s">
        <v>1046</v>
      </c>
      <c r="C347" s="5" t="s">
        <v>1046</v>
      </c>
      <c r="D347" s="6" t="s">
        <v>955</v>
      </c>
      <c r="E347" s="5">
        <v>0</v>
      </c>
      <c r="F347" s="5">
        <v>0</v>
      </c>
      <c r="G347" s="5">
        <v>2</v>
      </c>
      <c r="H347" s="7" t="s">
        <v>956</v>
      </c>
      <c r="I347" s="8" t="s">
        <v>956</v>
      </c>
      <c r="J347" s="8" t="s">
        <v>1353</v>
      </c>
      <c r="K347" s="8" t="s">
        <v>931</v>
      </c>
      <c r="L347" s="8"/>
      <c r="M347" s="8"/>
      <c r="N347" s="8"/>
      <c r="O347" s="8"/>
      <c r="P347" s="8" t="s">
        <v>38</v>
      </c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9" t="s">
        <v>957</v>
      </c>
      <c r="AJ347" s="236" t="s">
        <v>592</v>
      </c>
      <c r="AK347" s="237">
        <v>6</v>
      </c>
      <c r="AL347" s="238" t="s">
        <v>1599</v>
      </c>
      <c r="AM347" s="233" t="s">
        <v>241</v>
      </c>
      <c r="AN347" s="236"/>
      <c r="AO347" s="240" t="s">
        <v>1051</v>
      </c>
      <c r="AP347" s="223" t="str">
        <f t="shared" si="82"/>
        <v>( 実態調査 )</v>
      </c>
      <c r="AQ347" t="str">
        <f t="shared" si="83"/>
        <v> （準拠する試案連番：この欄は入力不要です）</v>
      </c>
      <c r="AR347" t="str">
        <f t="shared" si="84"/>
        <v> （準拠する試案連番：この欄は入力不要です）</v>
      </c>
      <c r="AS347">
        <f t="shared" si="85"/>
        <v>6</v>
      </c>
      <c r="AX347">
        <f t="shared" si="77"/>
      </c>
      <c r="AY347" t="s">
        <v>243</v>
      </c>
    </row>
    <row r="348" spans="1:51" ht="13.5">
      <c r="A348" s="4">
        <v>1824</v>
      </c>
      <c r="B348" s="5" t="s">
        <v>1046</v>
      </c>
      <c r="C348" s="5" t="s">
        <v>1046</v>
      </c>
      <c r="D348" s="6" t="s">
        <v>958</v>
      </c>
      <c r="E348" s="5">
        <v>0</v>
      </c>
      <c r="F348" s="5">
        <v>0</v>
      </c>
      <c r="G348" s="5">
        <v>2</v>
      </c>
      <c r="H348" s="7" t="s">
        <v>959</v>
      </c>
      <c r="I348" s="8" t="s">
        <v>959</v>
      </c>
      <c r="J348" s="8" t="s">
        <v>1353</v>
      </c>
      <c r="K348" s="8" t="s">
        <v>931</v>
      </c>
      <c r="L348" s="8"/>
      <c r="M348" s="8"/>
      <c r="N348" s="8"/>
      <c r="O348" s="8"/>
      <c r="P348" s="8" t="s">
        <v>286</v>
      </c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9" t="s">
        <v>960</v>
      </c>
      <c r="AJ348" s="236" t="s">
        <v>508</v>
      </c>
      <c r="AK348" s="237">
        <v>3</v>
      </c>
      <c r="AL348" s="238" t="s">
        <v>1599</v>
      </c>
      <c r="AM348" s="233" t="s">
        <v>241</v>
      </c>
      <c r="AN348" s="236"/>
      <c r="AO348" s="240" t="s">
        <v>1051</v>
      </c>
      <c r="AP348" s="223" t="str">
        <f t="shared" si="82"/>
        <v>( 実態調査 )</v>
      </c>
      <c r="AQ348" t="str">
        <f t="shared" si="83"/>
        <v> （準拠する試案連番：この欄は入力不要です）</v>
      </c>
      <c r="AR348" t="str">
        <f t="shared" si="84"/>
        <v> （準拠する試案連番：この欄は入力不要です）</v>
      </c>
      <c r="AS348">
        <f t="shared" si="85"/>
        <v>3</v>
      </c>
      <c r="AX348">
        <f t="shared" si="77"/>
      </c>
      <c r="AY348" t="s">
        <v>243</v>
      </c>
    </row>
    <row r="349" spans="1:51" ht="13.5">
      <c r="A349" s="4">
        <v>1831</v>
      </c>
      <c r="B349" s="5" t="s">
        <v>1046</v>
      </c>
      <c r="C349" s="5" t="s">
        <v>1046</v>
      </c>
      <c r="D349" s="6" t="s">
        <v>961</v>
      </c>
      <c r="E349" s="5">
        <v>0</v>
      </c>
      <c r="F349" s="5">
        <v>0</v>
      </c>
      <c r="G349" s="5">
        <v>2</v>
      </c>
      <c r="H349" s="7" t="s">
        <v>962</v>
      </c>
      <c r="I349" s="8" t="s">
        <v>962</v>
      </c>
      <c r="J349" s="8" t="s">
        <v>1353</v>
      </c>
      <c r="K349" s="8" t="s">
        <v>931</v>
      </c>
      <c r="L349" s="8"/>
      <c r="M349" s="8"/>
      <c r="N349" s="8"/>
      <c r="O349" s="8"/>
      <c r="P349" s="8" t="s">
        <v>40</v>
      </c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9" t="s">
        <v>963</v>
      </c>
      <c r="AJ349" s="236" t="s">
        <v>592</v>
      </c>
      <c r="AK349" s="237">
        <v>63</v>
      </c>
      <c r="AL349" s="238" t="s">
        <v>1599</v>
      </c>
      <c r="AM349" s="233" t="s">
        <v>241</v>
      </c>
      <c r="AN349" s="236"/>
      <c r="AO349" s="240" t="s">
        <v>1051</v>
      </c>
      <c r="AP349" s="223" t="str">
        <f t="shared" si="82"/>
        <v>( 実態調査 )</v>
      </c>
      <c r="AQ349" t="str">
        <f t="shared" si="83"/>
        <v> （準拠する試案連番：この欄は入力不要です）</v>
      </c>
      <c r="AR349" t="str">
        <f t="shared" si="84"/>
        <v> （準拠する試案連番：この欄は入力不要です）</v>
      </c>
      <c r="AS349">
        <f t="shared" si="85"/>
        <v>63</v>
      </c>
      <c r="AX349">
        <f t="shared" si="77"/>
      </c>
      <c r="AY349" t="s">
        <v>243</v>
      </c>
    </row>
    <row r="350" spans="1:51" ht="13.5">
      <c r="A350" s="4">
        <v>1834</v>
      </c>
      <c r="B350" s="5" t="s">
        <v>1046</v>
      </c>
      <c r="C350" s="5" t="s">
        <v>1046</v>
      </c>
      <c r="D350" s="6" t="s">
        <v>964</v>
      </c>
      <c r="E350" s="5">
        <v>0</v>
      </c>
      <c r="F350" s="5">
        <v>0</v>
      </c>
      <c r="G350" s="5">
        <v>2</v>
      </c>
      <c r="H350" s="7" t="s">
        <v>965</v>
      </c>
      <c r="I350" s="8"/>
      <c r="J350" s="8" t="s">
        <v>1353</v>
      </c>
      <c r="K350" s="8" t="s">
        <v>417</v>
      </c>
      <c r="L350" s="8"/>
      <c r="M350" s="8"/>
      <c r="N350" s="8"/>
      <c r="O350" s="8"/>
      <c r="P350" s="8" t="s">
        <v>41</v>
      </c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9" t="s">
        <v>966</v>
      </c>
      <c r="AJ350" s="236" t="s">
        <v>592</v>
      </c>
      <c r="AK350" s="237">
        <v>132</v>
      </c>
      <c r="AL350" s="238" t="s">
        <v>1599</v>
      </c>
      <c r="AM350" s="233" t="s">
        <v>241</v>
      </c>
      <c r="AN350" s="236"/>
      <c r="AO350" s="240" t="s">
        <v>1051</v>
      </c>
      <c r="AP350" s="223" t="str">
        <f t="shared" si="82"/>
        <v>( 実態調査 )</v>
      </c>
      <c r="AQ350" t="str">
        <f t="shared" si="83"/>
        <v> （準拠する試案連番：この欄は入力不要です）</v>
      </c>
      <c r="AR350" t="str">
        <f t="shared" si="84"/>
        <v> （準拠する試案連番：この欄は入力不要です）</v>
      </c>
      <c r="AS350">
        <f t="shared" si="85"/>
        <v>132</v>
      </c>
      <c r="AX350">
        <f t="shared" si="77"/>
      </c>
      <c r="AY350" t="s">
        <v>243</v>
      </c>
    </row>
    <row r="351" spans="1:51" ht="13.5">
      <c r="A351" s="4">
        <v>1839</v>
      </c>
      <c r="B351" s="5" t="s">
        <v>1046</v>
      </c>
      <c r="C351" s="5" t="s">
        <v>1046</v>
      </c>
      <c r="D351" s="6" t="s">
        <v>967</v>
      </c>
      <c r="E351" s="5">
        <v>0</v>
      </c>
      <c r="F351" s="5">
        <v>0</v>
      </c>
      <c r="G351" s="5">
        <v>2</v>
      </c>
      <c r="H351" s="7" t="s">
        <v>968</v>
      </c>
      <c r="I351" s="8" t="s">
        <v>968</v>
      </c>
      <c r="J351" s="8" t="s">
        <v>1353</v>
      </c>
      <c r="K351" s="8" t="s">
        <v>936</v>
      </c>
      <c r="L351" s="8" t="s">
        <v>423</v>
      </c>
      <c r="M351" s="8"/>
      <c r="N351" s="8"/>
      <c r="O351" s="8"/>
      <c r="P351" s="8" t="s">
        <v>772</v>
      </c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9" t="s">
        <v>1081</v>
      </c>
      <c r="AJ351" s="236" t="s">
        <v>591</v>
      </c>
      <c r="AK351" s="237">
        <v>0</v>
      </c>
      <c r="AL351" s="238">
        <v>0</v>
      </c>
      <c r="AM351" s="233" t="s">
        <v>1109</v>
      </c>
      <c r="AN351" s="236"/>
      <c r="AO351" s="236" t="s">
        <v>1051</v>
      </c>
      <c r="AP351" s="223" t="str">
        <f t="shared" si="82"/>
        <v>( 類推 )</v>
      </c>
      <c r="AQ351" t="str">
        <f t="shared" si="83"/>
        <v> （準拠する試案連番：0）</v>
      </c>
      <c r="AR351">
        <f t="shared" si="84"/>
      </c>
      <c r="AS351">
        <f t="shared" si="85"/>
        <v>0</v>
      </c>
      <c r="AX351">
        <f t="shared" si="77"/>
      </c>
      <c r="AY351" t="s">
        <v>291</v>
      </c>
    </row>
    <row r="352" spans="1:51" ht="13.5">
      <c r="A352" s="4">
        <v>1843</v>
      </c>
      <c r="B352" s="5" t="s">
        <v>1046</v>
      </c>
      <c r="C352" s="5" t="s">
        <v>1046</v>
      </c>
      <c r="D352" s="6" t="s">
        <v>1082</v>
      </c>
      <c r="E352" s="5">
        <v>0</v>
      </c>
      <c r="F352" s="5">
        <v>0</v>
      </c>
      <c r="G352" s="5">
        <v>2</v>
      </c>
      <c r="H352" s="7" t="s">
        <v>1083</v>
      </c>
      <c r="I352" s="8" t="s">
        <v>1083</v>
      </c>
      <c r="J352" s="8" t="s">
        <v>1353</v>
      </c>
      <c r="K352" s="8" t="s">
        <v>936</v>
      </c>
      <c r="L352" s="8" t="s">
        <v>423</v>
      </c>
      <c r="M352" s="8"/>
      <c r="N352" s="8"/>
      <c r="O352" s="8"/>
      <c r="P352" s="8" t="s">
        <v>517</v>
      </c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9" t="s">
        <v>1084</v>
      </c>
      <c r="AJ352" s="236" t="s">
        <v>592</v>
      </c>
      <c r="AK352" s="237">
        <v>50</v>
      </c>
      <c r="AL352" s="238" t="s">
        <v>1599</v>
      </c>
      <c r="AM352" s="233" t="s">
        <v>1109</v>
      </c>
      <c r="AN352" s="236"/>
      <c r="AO352" s="240" t="s">
        <v>1051</v>
      </c>
      <c r="AP352" s="223" t="str">
        <f t="shared" si="82"/>
        <v>( 実態調査 )</v>
      </c>
      <c r="AQ352" t="str">
        <f t="shared" si="83"/>
        <v> （準拠する試案連番：この欄は入力不要です）</v>
      </c>
      <c r="AR352" t="str">
        <f t="shared" si="84"/>
        <v> （準拠する試案連番：この欄は入力不要です）</v>
      </c>
      <c r="AS352">
        <f t="shared" si="85"/>
        <v>50</v>
      </c>
      <c r="AX352">
        <f t="shared" si="77"/>
      </c>
      <c r="AY352" t="s">
        <v>291</v>
      </c>
    </row>
    <row r="353" spans="1:51" ht="13.5">
      <c r="A353" s="4">
        <v>1848</v>
      </c>
      <c r="B353" s="5" t="s">
        <v>1046</v>
      </c>
      <c r="C353" s="5" t="s">
        <v>1046</v>
      </c>
      <c r="D353" s="6" t="s">
        <v>1085</v>
      </c>
      <c r="E353" s="5">
        <v>0</v>
      </c>
      <c r="F353" s="5">
        <v>0</v>
      </c>
      <c r="G353" s="5">
        <v>1</v>
      </c>
      <c r="H353" s="7" t="s">
        <v>1086</v>
      </c>
      <c r="I353" s="8" t="s">
        <v>1086</v>
      </c>
      <c r="J353" s="8" t="s">
        <v>1353</v>
      </c>
      <c r="K353" s="8" t="s">
        <v>305</v>
      </c>
      <c r="L353" s="8" t="s">
        <v>1254</v>
      </c>
      <c r="M353" s="8"/>
      <c r="N353" s="8"/>
      <c r="O353" s="8"/>
      <c r="P353" s="8" t="s">
        <v>1653</v>
      </c>
      <c r="Q353" s="8"/>
      <c r="R353" s="8"/>
      <c r="S353" s="8" t="s">
        <v>293</v>
      </c>
      <c r="T353" s="8"/>
      <c r="U353" s="8"/>
      <c r="V353" s="8"/>
      <c r="W353" s="8"/>
      <c r="X353" s="8"/>
      <c r="Y353" s="8"/>
      <c r="Z353" s="8"/>
      <c r="AA353" s="8"/>
      <c r="AB353" s="8" t="s">
        <v>1430</v>
      </c>
      <c r="AC353" s="8"/>
      <c r="AD353" s="8"/>
      <c r="AE353" s="8" t="s">
        <v>307</v>
      </c>
      <c r="AF353" s="8"/>
      <c r="AG353" s="8"/>
      <c r="AH353" s="8"/>
      <c r="AI353" s="9" t="s">
        <v>1255</v>
      </c>
      <c r="AJ353" s="10" t="s">
        <v>591</v>
      </c>
      <c r="AK353" s="222">
        <v>0</v>
      </c>
      <c r="AL353" s="8">
        <v>0</v>
      </c>
      <c r="AM353" s="86" t="s">
        <v>1109</v>
      </c>
      <c r="AN353" s="10"/>
      <c r="AO353" s="12" t="s">
        <v>1051</v>
      </c>
      <c r="AP353" s="223" t="str">
        <f>"( "&amp;AJ353&amp;" )"</f>
        <v>( 類推 )</v>
      </c>
      <c r="AQ353" t="str">
        <f>IF(AL353="準拠する試案№をご入力下さい",""," （準拠する試案連番："&amp;AL353&amp;"）")</f>
        <v> （準拠する試案連番：0）</v>
      </c>
      <c r="AR353">
        <f>IF(OR(AL353="準拠する連番があれば試案№を、なければ0をご入力下さい",AL353=0),""," （準拠する試案連番："&amp;AL353&amp;"）")</f>
      </c>
      <c r="AS353">
        <f>IF(OR(AK353="この欄は入力不要です",AK353="調査していれば件数、調査していなければ0をご入力下さい",AK353=0),0,AK353)</f>
        <v>0</v>
      </c>
      <c r="AX353">
        <f t="shared" si="77"/>
        <v>1</v>
      </c>
      <c r="AY353" t="s">
        <v>291</v>
      </c>
    </row>
    <row r="354" spans="1:51" ht="13.5">
      <c r="A354" s="4">
        <v>1848</v>
      </c>
      <c r="B354" s="5" t="s">
        <v>1046</v>
      </c>
      <c r="C354" s="5" t="s">
        <v>1046</v>
      </c>
      <c r="D354" s="6" t="s">
        <v>1085</v>
      </c>
      <c r="E354" s="5">
        <v>0</v>
      </c>
      <c r="F354" s="5">
        <v>0</v>
      </c>
      <c r="G354" s="5">
        <v>1</v>
      </c>
      <c r="H354" s="7" t="s">
        <v>1086</v>
      </c>
      <c r="I354" s="8" t="s">
        <v>1086</v>
      </c>
      <c r="J354" s="8" t="s">
        <v>1353</v>
      </c>
      <c r="K354" s="8" t="s">
        <v>305</v>
      </c>
      <c r="L354" s="8" t="s">
        <v>1254</v>
      </c>
      <c r="M354" s="8"/>
      <c r="N354" s="8"/>
      <c r="O354" s="8"/>
      <c r="P354" s="8" t="s">
        <v>1653</v>
      </c>
      <c r="Q354" s="8"/>
      <c r="R354" s="8"/>
      <c r="S354" s="8" t="s">
        <v>293</v>
      </c>
      <c r="T354" s="8"/>
      <c r="U354" s="8"/>
      <c r="V354" s="8"/>
      <c r="W354" s="8"/>
      <c r="X354" s="8"/>
      <c r="Y354" s="8"/>
      <c r="Z354" s="8"/>
      <c r="AA354" s="8"/>
      <c r="AB354" s="8" t="s">
        <v>1430</v>
      </c>
      <c r="AC354" s="8"/>
      <c r="AD354" s="8"/>
      <c r="AE354" s="8" t="s">
        <v>307</v>
      </c>
      <c r="AF354" s="8"/>
      <c r="AG354" s="8"/>
      <c r="AH354" s="8"/>
      <c r="AI354" s="9" t="s">
        <v>1255</v>
      </c>
      <c r="AJ354" s="236" t="s">
        <v>508</v>
      </c>
      <c r="AK354" s="237">
        <v>1</v>
      </c>
      <c r="AL354" s="238"/>
      <c r="AM354" s="233" t="s">
        <v>1747</v>
      </c>
      <c r="AN354" s="236"/>
      <c r="AO354" s="240" t="s">
        <v>1051</v>
      </c>
      <c r="AP354" s="223" t="str">
        <f t="shared" si="82"/>
        <v>( 実態調査 )</v>
      </c>
      <c r="AQ354" t="str">
        <f t="shared" si="83"/>
        <v> （準拠する試案連番：）</v>
      </c>
      <c r="AR354">
        <f t="shared" si="84"/>
      </c>
      <c r="AS354">
        <f t="shared" si="85"/>
        <v>1</v>
      </c>
      <c r="AX354">
        <f t="shared" si="77"/>
        <v>1</v>
      </c>
      <c r="AY354" t="s">
        <v>1737</v>
      </c>
    </row>
    <row r="355" spans="1:51" ht="13.5">
      <c r="A355" s="4">
        <v>1849</v>
      </c>
      <c r="B355" s="5" t="s">
        <v>1046</v>
      </c>
      <c r="C355" s="5" t="s">
        <v>1046</v>
      </c>
      <c r="D355" s="6" t="s">
        <v>1256</v>
      </c>
      <c r="E355" s="5">
        <v>0</v>
      </c>
      <c r="F355" s="5">
        <v>0</v>
      </c>
      <c r="G355" s="5">
        <v>1</v>
      </c>
      <c r="H355" s="7" t="s">
        <v>1257</v>
      </c>
      <c r="I355" s="8" t="s">
        <v>1257</v>
      </c>
      <c r="J355" s="8" t="s">
        <v>1353</v>
      </c>
      <c r="K355" s="8" t="s">
        <v>305</v>
      </c>
      <c r="L355" s="8" t="s">
        <v>1254</v>
      </c>
      <c r="M355" s="8"/>
      <c r="N355" s="8"/>
      <c r="O355" s="8"/>
      <c r="P355" s="8" t="s">
        <v>34</v>
      </c>
      <c r="Q355" s="8"/>
      <c r="R355" s="8"/>
      <c r="S355" s="8" t="s">
        <v>293</v>
      </c>
      <c r="T355" s="8"/>
      <c r="U355" s="8"/>
      <c r="V355" s="8"/>
      <c r="W355" s="8"/>
      <c r="X355" s="8"/>
      <c r="Y355" s="8"/>
      <c r="Z355" s="8"/>
      <c r="AA355" s="8"/>
      <c r="AB355" s="8" t="s">
        <v>1430</v>
      </c>
      <c r="AC355" s="8"/>
      <c r="AD355" s="8"/>
      <c r="AE355" s="8" t="s">
        <v>307</v>
      </c>
      <c r="AF355" s="8"/>
      <c r="AG355" s="8"/>
      <c r="AH355" s="8"/>
      <c r="AI355" s="9" t="s">
        <v>1258</v>
      </c>
      <c r="AJ355" s="10" t="s">
        <v>591</v>
      </c>
      <c r="AK355" s="222">
        <v>0</v>
      </c>
      <c r="AL355" s="8">
        <v>0</v>
      </c>
      <c r="AM355" s="86" t="s">
        <v>1109</v>
      </c>
      <c r="AN355" s="10"/>
      <c r="AO355" s="12" t="s">
        <v>1051</v>
      </c>
      <c r="AP355" s="223" t="str">
        <f>"( "&amp;AJ355&amp;" )"</f>
        <v>( 類推 )</v>
      </c>
      <c r="AQ355" t="str">
        <f>IF(AL355="準拠する試案№をご入力下さい",""," （準拠する試案連番："&amp;AL355&amp;"）")</f>
        <v> （準拠する試案連番：0）</v>
      </c>
      <c r="AR355">
        <f>IF(OR(AL355="準拠する連番があれば試案№を、なければ0をご入力下さい",AL355=0),""," （準拠する試案連番："&amp;AL355&amp;"）")</f>
      </c>
      <c r="AS355">
        <f>IF(OR(AK355="この欄は入力不要です",AK355="調査していれば件数、調査していなければ0をご入力下さい",AK355=0),0,AK355)</f>
        <v>0</v>
      </c>
      <c r="AX355">
        <f t="shared" si="77"/>
        <v>1</v>
      </c>
      <c r="AY355" t="s">
        <v>291</v>
      </c>
    </row>
    <row r="356" spans="1:51" ht="13.5">
      <c r="A356" s="4">
        <v>1849</v>
      </c>
      <c r="B356" s="5" t="s">
        <v>1046</v>
      </c>
      <c r="C356" s="5" t="s">
        <v>1046</v>
      </c>
      <c r="D356" s="6" t="s">
        <v>1256</v>
      </c>
      <c r="E356" s="5">
        <v>0</v>
      </c>
      <c r="F356" s="5">
        <v>0</v>
      </c>
      <c r="G356" s="5">
        <v>1</v>
      </c>
      <c r="H356" s="7" t="s">
        <v>1257</v>
      </c>
      <c r="I356" s="8" t="s">
        <v>1257</v>
      </c>
      <c r="J356" s="8" t="s">
        <v>1353</v>
      </c>
      <c r="K356" s="8" t="s">
        <v>305</v>
      </c>
      <c r="L356" s="8" t="s">
        <v>1254</v>
      </c>
      <c r="M356" s="8"/>
      <c r="N356" s="8"/>
      <c r="O356" s="8"/>
      <c r="P356" s="8" t="s">
        <v>34</v>
      </c>
      <c r="Q356" s="8"/>
      <c r="R356" s="8"/>
      <c r="S356" s="8" t="s">
        <v>293</v>
      </c>
      <c r="T356" s="8"/>
      <c r="U356" s="8"/>
      <c r="V356" s="8"/>
      <c r="W356" s="8"/>
      <c r="X356" s="8"/>
      <c r="Y356" s="8"/>
      <c r="Z356" s="8"/>
      <c r="AA356" s="8"/>
      <c r="AB356" s="8" t="s">
        <v>1430</v>
      </c>
      <c r="AC356" s="8"/>
      <c r="AD356" s="8"/>
      <c r="AE356" s="8" t="s">
        <v>307</v>
      </c>
      <c r="AF356" s="8"/>
      <c r="AG356" s="8"/>
      <c r="AH356" s="8"/>
      <c r="AI356" s="9" t="s">
        <v>1258</v>
      </c>
      <c r="AJ356" s="236" t="s">
        <v>508</v>
      </c>
      <c r="AK356" s="237">
        <v>1</v>
      </c>
      <c r="AL356" s="238"/>
      <c r="AM356" s="233" t="s">
        <v>1747</v>
      </c>
      <c r="AN356" s="236"/>
      <c r="AO356" s="240" t="s">
        <v>1051</v>
      </c>
      <c r="AP356" s="223" t="str">
        <f t="shared" si="82"/>
        <v>( 実態調査 )</v>
      </c>
      <c r="AQ356" t="str">
        <f t="shared" si="83"/>
        <v> （準拠する試案連番：）</v>
      </c>
      <c r="AR356">
        <f t="shared" si="84"/>
      </c>
      <c r="AS356">
        <f t="shared" si="85"/>
        <v>1</v>
      </c>
      <c r="AX356">
        <f t="shared" si="77"/>
        <v>1</v>
      </c>
      <c r="AY356" t="s">
        <v>1744</v>
      </c>
    </row>
    <row r="357" spans="1:51" ht="13.5">
      <c r="A357" s="4">
        <v>1850</v>
      </c>
      <c r="B357" s="5" t="s">
        <v>1046</v>
      </c>
      <c r="C357" s="5" t="s">
        <v>1046</v>
      </c>
      <c r="D357" s="6" t="s">
        <v>1259</v>
      </c>
      <c r="E357" s="5">
        <v>0</v>
      </c>
      <c r="F357" s="5">
        <v>0</v>
      </c>
      <c r="G357" s="5">
        <v>2</v>
      </c>
      <c r="H357" s="7" t="s">
        <v>1260</v>
      </c>
      <c r="I357" s="8" t="s">
        <v>1261</v>
      </c>
      <c r="J357" s="8" t="s">
        <v>1262</v>
      </c>
      <c r="K357" s="8" t="s">
        <v>1263</v>
      </c>
      <c r="L357" s="8" t="s">
        <v>1264</v>
      </c>
      <c r="M357" s="8"/>
      <c r="N357" s="8"/>
      <c r="O357" s="8"/>
      <c r="P357" s="8" t="s">
        <v>34</v>
      </c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9" t="s">
        <v>1265</v>
      </c>
      <c r="AJ357" s="236" t="s">
        <v>509</v>
      </c>
      <c r="AK357" s="237">
        <v>1</v>
      </c>
      <c r="AL357" s="238">
        <v>0</v>
      </c>
      <c r="AM357" s="233" t="s">
        <v>461</v>
      </c>
      <c r="AN357" s="236"/>
      <c r="AO357" s="240" t="s">
        <v>1051</v>
      </c>
      <c r="AP357" s="223" t="str">
        <f t="shared" si="82"/>
        <v>( 類推 )</v>
      </c>
      <c r="AQ357" t="str">
        <f t="shared" si="83"/>
        <v> （準拠する試案連番：0）</v>
      </c>
      <c r="AR357">
        <f t="shared" si="84"/>
      </c>
      <c r="AS357">
        <f t="shared" si="85"/>
        <v>1</v>
      </c>
      <c r="AX357">
        <f t="shared" si="77"/>
      </c>
      <c r="AY357" t="s">
        <v>140</v>
      </c>
    </row>
    <row r="358" spans="1:51" ht="13.5">
      <c r="A358" s="4">
        <v>1856</v>
      </c>
      <c r="B358" s="5" t="s">
        <v>1046</v>
      </c>
      <c r="C358" s="5" t="s">
        <v>1046</v>
      </c>
      <c r="D358" s="6" t="s">
        <v>1268</v>
      </c>
      <c r="E358" s="5">
        <v>0</v>
      </c>
      <c r="F358" s="5">
        <v>0</v>
      </c>
      <c r="G358" s="5">
        <v>2</v>
      </c>
      <c r="H358" s="7" t="s">
        <v>1269</v>
      </c>
      <c r="I358" s="8" t="s">
        <v>1270</v>
      </c>
      <c r="J358" s="8" t="s">
        <v>1262</v>
      </c>
      <c r="K358" s="8" t="s">
        <v>1271</v>
      </c>
      <c r="L358" s="8" t="s">
        <v>1264</v>
      </c>
      <c r="M358" s="8"/>
      <c r="N358" s="8"/>
      <c r="O358" s="8"/>
      <c r="P358" s="8" t="s">
        <v>34</v>
      </c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9" t="s">
        <v>1265</v>
      </c>
      <c r="AJ358" s="236" t="s">
        <v>509</v>
      </c>
      <c r="AK358" s="237">
        <v>1</v>
      </c>
      <c r="AL358" s="238">
        <v>0</v>
      </c>
      <c r="AM358" s="233" t="s">
        <v>461</v>
      </c>
      <c r="AN358" s="236"/>
      <c r="AO358" s="240" t="s">
        <v>1051</v>
      </c>
      <c r="AP358" s="223" t="str">
        <f t="shared" si="82"/>
        <v>( 類推 )</v>
      </c>
      <c r="AQ358" t="str">
        <f t="shared" si="83"/>
        <v> （準拠する試案連番：0）</v>
      </c>
      <c r="AR358">
        <f t="shared" si="84"/>
      </c>
      <c r="AS358">
        <f t="shared" si="85"/>
        <v>1</v>
      </c>
      <c r="AX358">
        <f t="shared" si="77"/>
      </c>
      <c r="AY358" t="s">
        <v>140</v>
      </c>
    </row>
    <row r="359" spans="1:51" ht="13.5">
      <c r="A359" s="4">
        <v>1862</v>
      </c>
      <c r="B359" s="5" t="s">
        <v>1046</v>
      </c>
      <c r="C359" s="5" t="s">
        <v>1046</v>
      </c>
      <c r="D359" s="6" t="s">
        <v>1273</v>
      </c>
      <c r="E359" s="5">
        <v>0</v>
      </c>
      <c r="F359" s="5">
        <v>0</v>
      </c>
      <c r="G359" s="5">
        <v>2</v>
      </c>
      <c r="H359" s="7" t="s">
        <v>1695</v>
      </c>
      <c r="I359" s="8" t="s">
        <v>1696</v>
      </c>
      <c r="J359" s="8" t="s">
        <v>1262</v>
      </c>
      <c r="K359" s="8" t="s">
        <v>1697</v>
      </c>
      <c r="L359" s="8" t="s">
        <v>1264</v>
      </c>
      <c r="M359" s="8"/>
      <c r="N359" s="8"/>
      <c r="O359" s="8"/>
      <c r="P359" s="8" t="s">
        <v>34</v>
      </c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9" t="s">
        <v>1265</v>
      </c>
      <c r="AJ359" s="236" t="s">
        <v>508</v>
      </c>
      <c r="AK359" s="237">
        <v>1</v>
      </c>
      <c r="AL359" s="238" t="s">
        <v>1599</v>
      </c>
      <c r="AM359" s="233" t="s">
        <v>461</v>
      </c>
      <c r="AN359" s="236"/>
      <c r="AO359" s="240" t="s">
        <v>1051</v>
      </c>
      <c r="AP359" s="223" t="str">
        <f aca="true" t="shared" si="86" ref="AP359:AP368">"( "&amp;AJ359&amp;" )"</f>
        <v>( 実態調査 )</v>
      </c>
      <c r="AQ359" t="str">
        <f aca="true" t="shared" si="87" ref="AQ359:AQ368">IF(AL359="準拠する試案№をご入力下さい",""," （準拠する試案連番："&amp;AL359&amp;"）")</f>
        <v> （準拠する試案連番：この欄は入力不要です）</v>
      </c>
      <c r="AR359" t="str">
        <f aca="true" t="shared" si="88" ref="AR359:AR368">IF(OR(AL359="準拠する連番があれば試案№を、なければ0をご入力下さい",AL359=0),""," （準拠する試案連番："&amp;AL359&amp;"）")</f>
        <v> （準拠する試案連番：この欄は入力不要です）</v>
      </c>
      <c r="AS359">
        <f aca="true" t="shared" si="89" ref="AS359:AS368">IF(OR(AK359="この欄は入力不要です",AK359="調査していれば件数、調査していなければ0をご入力下さい",AK359=0),0,AK359)</f>
        <v>1</v>
      </c>
      <c r="AX359">
        <f t="shared" si="77"/>
      </c>
      <c r="AY359" t="s">
        <v>140</v>
      </c>
    </row>
    <row r="360" spans="1:51" ht="13.5">
      <c r="A360" s="4">
        <v>1868</v>
      </c>
      <c r="B360" s="5" t="s">
        <v>1046</v>
      </c>
      <c r="C360" s="5" t="s">
        <v>1046</v>
      </c>
      <c r="D360" s="6" t="s">
        <v>1698</v>
      </c>
      <c r="E360" s="5">
        <v>0</v>
      </c>
      <c r="F360" s="5">
        <v>0</v>
      </c>
      <c r="G360" s="5">
        <v>2</v>
      </c>
      <c r="H360" s="7" t="s">
        <v>1699</v>
      </c>
      <c r="I360" s="8"/>
      <c r="J360" s="8" t="s">
        <v>1262</v>
      </c>
      <c r="K360" s="8" t="s">
        <v>1700</v>
      </c>
      <c r="L360" s="8" t="s">
        <v>1701</v>
      </c>
      <c r="M360" s="8"/>
      <c r="N360" s="8"/>
      <c r="O360" s="8"/>
      <c r="P360" s="8" t="s">
        <v>34</v>
      </c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9" t="s">
        <v>1265</v>
      </c>
      <c r="AJ360" s="236" t="s">
        <v>509</v>
      </c>
      <c r="AK360" s="237">
        <v>1</v>
      </c>
      <c r="AL360" s="238">
        <v>0</v>
      </c>
      <c r="AM360" s="233" t="s">
        <v>461</v>
      </c>
      <c r="AN360" s="236"/>
      <c r="AO360" s="240" t="s">
        <v>1051</v>
      </c>
      <c r="AP360" s="223" t="str">
        <f t="shared" si="86"/>
        <v>( 類推 )</v>
      </c>
      <c r="AQ360" t="str">
        <f t="shared" si="87"/>
        <v> （準拠する試案連番：0）</v>
      </c>
      <c r="AR360">
        <f t="shared" si="88"/>
      </c>
      <c r="AS360">
        <f t="shared" si="89"/>
        <v>1</v>
      </c>
      <c r="AX360">
        <f t="shared" si="77"/>
      </c>
      <c r="AY360" t="s">
        <v>140</v>
      </c>
    </row>
    <row r="361" spans="1:51" ht="13.5">
      <c r="A361" s="4">
        <v>1875</v>
      </c>
      <c r="B361" s="5" t="s">
        <v>1046</v>
      </c>
      <c r="C361" s="5" t="s">
        <v>1046</v>
      </c>
      <c r="D361" s="6" t="s">
        <v>1704</v>
      </c>
      <c r="E361" s="5">
        <v>0</v>
      </c>
      <c r="F361" s="5">
        <v>0</v>
      </c>
      <c r="G361" s="5">
        <v>2</v>
      </c>
      <c r="H361" s="7" t="s">
        <v>1705</v>
      </c>
      <c r="I361" s="8"/>
      <c r="J361" s="8" t="s">
        <v>1262</v>
      </c>
      <c r="K361" s="8" t="s">
        <v>1697</v>
      </c>
      <c r="L361" s="8" t="s">
        <v>1706</v>
      </c>
      <c r="M361" s="8"/>
      <c r="N361" s="8"/>
      <c r="O361" s="8"/>
      <c r="P361" s="8" t="s">
        <v>34</v>
      </c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9" t="s">
        <v>1265</v>
      </c>
      <c r="AJ361" s="236" t="s">
        <v>509</v>
      </c>
      <c r="AK361" s="237">
        <v>1</v>
      </c>
      <c r="AL361" s="238">
        <v>0</v>
      </c>
      <c r="AM361" s="233" t="s">
        <v>461</v>
      </c>
      <c r="AN361" s="236"/>
      <c r="AO361" s="240" t="s">
        <v>1051</v>
      </c>
      <c r="AP361" s="223" t="str">
        <f t="shared" si="86"/>
        <v>( 類推 )</v>
      </c>
      <c r="AQ361" t="str">
        <f t="shared" si="87"/>
        <v> （準拠する試案連番：0）</v>
      </c>
      <c r="AR361">
        <f t="shared" si="88"/>
      </c>
      <c r="AS361">
        <f t="shared" si="89"/>
        <v>1</v>
      </c>
      <c r="AX361">
        <f t="shared" si="77"/>
      </c>
      <c r="AY361" t="s">
        <v>140</v>
      </c>
    </row>
    <row r="362" spans="1:51" ht="13.5">
      <c r="A362" s="4">
        <v>1880</v>
      </c>
      <c r="B362" s="5" t="s">
        <v>1046</v>
      </c>
      <c r="C362" s="5" t="s">
        <v>1046</v>
      </c>
      <c r="D362" s="6" t="s">
        <v>1707</v>
      </c>
      <c r="E362" s="5">
        <v>0</v>
      </c>
      <c r="F362" s="5">
        <v>0</v>
      </c>
      <c r="G362" s="5">
        <v>2</v>
      </c>
      <c r="H362" s="7" t="s">
        <v>1708</v>
      </c>
      <c r="I362" s="8"/>
      <c r="J362" s="8" t="s">
        <v>1262</v>
      </c>
      <c r="K362" s="8" t="s">
        <v>1697</v>
      </c>
      <c r="L362" s="8" t="s">
        <v>1706</v>
      </c>
      <c r="M362" s="8"/>
      <c r="N362" s="8"/>
      <c r="O362" s="8"/>
      <c r="P362" s="8" t="s">
        <v>34</v>
      </c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9" t="s">
        <v>1265</v>
      </c>
      <c r="AJ362" s="236" t="s">
        <v>509</v>
      </c>
      <c r="AK362" s="237">
        <v>1</v>
      </c>
      <c r="AL362" s="238">
        <v>0</v>
      </c>
      <c r="AM362" s="233" t="s">
        <v>461</v>
      </c>
      <c r="AN362" s="236"/>
      <c r="AO362" s="240" t="s">
        <v>1051</v>
      </c>
      <c r="AP362" s="223" t="str">
        <f t="shared" si="86"/>
        <v>( 類推 )</v>
      </c>
      <c r="AQ362" t="str">
        <f t="shared" si="87"/>
        <v> （準拠する試案連番：0）</v>
      </c>
      <c r="AR362">
        <f t="shared" si="88"/>
      </c>
      <c r="AS362">
        <f t="shared" si="89"/>
        <v>1</v>
      </c>
      <c r="AX362">
        <f t="shared" si="77"/>
      </c>
      <c r="AY362" t="s">
        <v>140</v>
      </c>
    </row>
    <row r="363" spans="1:51" ht="13.5">
      <c r="A363" s="4">
        <v>1891</v>
      </c>
      <c r="B363" s="5" t="s">
        <v>1046</v>
      </c>
      <c r="C363" s="5" t="s">
        <v>1046</v>
      </c>
      <c r="D363" s="6" t="s">
        <v>1710</v>
      </c>
      <c r="E363" s="5">
        <v>0</v>
      </c>
      <c r="F363" s="5">
        <v>0</v>
      </c>
      <c r="G363" s="5">
        <v>2</v>
      </c>
      <c r="H363" s="7" t="s">
        <v>1200</v>
      </c>
      <c r="I363" s="8" t="s">
        <v>1201</v>
      </c>
      <c r="J363" s="8" t="s">
        <v>1262</v>
      </c>
      <c r="K363" s="8" t="s">
        <v>1263</v>
      </c>
      <c r="L363" s="8" t="s">
        <v>1264</v>
      </c>
      <c r="M363" s="8"/>
      <c r="N363" s="8"/>
      <c r="O363" s="8"/>
      <c r="P363" s="8" t="s">
        <v>647</v>
      </c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9" t="s">
        <v>1202</v>
      </c>
      <c r="AJ363" s="236" t="s">
        <v>508</v>
      </c>
      <c r="AK363" s="237">
        <v>1</v>
      </c>
      <c r="AL363" s="238" t="s">
        <v>1599</v>
      </c>
      <c r="AM363" s="233" t="s">
        <v>461</v>
      </c>
      <c r="AN363" s="236"/>
      <c r="AO363" s="240" t="s">
        <v>1051</v>
      </c>
      <c r="AP363" s="223" t="str">
        <f t="shared" si="86"/>
        <v>( 実態調査 )</v>
      </c>
      <c r="AQ363" t="str">
        <f t="shared" si="87"/>
        <v> （準拠する試案連番：この欄は入力不要です）</v>
      </c>
      <c r="AR363" t="str">
        <f t="shared" si="88"/>
        <v> （準拠する試案連番：この欄は入力不要です）</v>
      </c>
      <c r="AS363">
        <f t="shared" si="89"/>
        <v>1</v>
      </c>
      <c r="AX363">
        <f t="shared" si="77"/>
      </c>
      <c r="AY363" t="s">
        <v>140</v>
      </c>
    </row>
    <row r="364" spans="1:51" ht="13.5">
      <c r="A364" s="4">
        <v>1894</v>
      </c>
      <c r="B364" s="5" t="s">
        <v>1046</v>
      </c>
      <c r="C364" s="5" t="s">
        <v>1046</v>
      </c>
      <c r="D364" s="6" t="s">
        <v>1204</v>
      </c>
      <c r="E364" s="5">
        <v>0</v>
      </c>
      <c r="F364" s="5">
        <v>0</v>
      </c>
      <c r="G364" s="5">
        <v>1</v>
      </c>
      <c r="H364" s="7" t="s">
        <v>1205</v>
      </c>
      <c r="I364" s="8" t="s">
        <v>1206</v>
      </c>
      <c r="J364" s="8" t="s">
        <v>1262</v>
      </c>
      <c r="K364" s="8" t="s">
        <v>1271</v>
      </c>
      <c r="L364" s="8" t="s">
        <v>1264</v>
      </c>
      <c r="M364" s="8"/>
      <c r="N364" s="8"/>
      <c r="O364" s="8"/>
      <c r="P364" s="8" t="s">
        <v>647</v>
      </c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9" t="s">
        <v>1207</v>
      </c>
      <c r="AJ364" s="236" t="s">
        <v>508</v>
      </c>
      <c r="AK364" s="237">
        <v>1</v>
      </c>
      <c r="AL364" s="238" t="s">
        <v>1599</v>
      </c>
      <c r="AM364" s="233" t="s">
        <v>461</v>
      </c>
      <c r="AN364" s="236"/>
      <c r="AO364" s="240" t="s">
        <v>1051</v>
      </c>
      <c r="AP364" s="223" t="str">
        <f t="shared" si="86"/>
        <v>( 実態調査 )</v>
      </c>
      <c r="AQ364" t="str">
        <f t="shared" si="87"/>
        <v> （準拠する試案連番：この欄は入力不要です）</v>
      </c>
      <c r="AR364" t="str">
        <f t="shared" si="88"/>
        <v> （準拠する試案連番：この欄は入力不要です）</v>
      </c>
      <c r="AS364">
        <f t="shared" si="89"/>
        <v>1</v>
      </c>
      <c r="AX364">
        <f t="shared" si="77"/>
      </c>
      <c r="AY364" t="s">
        <v>140</v>
      </c>
    </row>
    <row r="365" spans="1:51" ht="13.5">
      <c r="A365" s="4">
        <v>1895</v>
      </c>
      <c r="B365" s="5" t="s">
        <v>1046</v>
      </c>
      <c r="C365" s="5" t="s">
        <v>1046</v>
      </c>
      <c r="D365" s="6" t="s">
        <v>1208</v>
      </c>
      <c r="E365" s="5">
        <v>0</v>
      </c>
      <c r="F365" s="5">
        <v>0</v>
      </c>
      <c r="G365" s="5">
        <v>1</v>
      </c>
      <c r="H365" s="7" t="s">
        <v>1209</v>
      </c>
      <c r="I365" s="8" t="s">
        <v>1210</v>
      </c>
      <c r="J365" s="8" t="s">
        <v>1262</v>
      </c>
      <c r="K365" s="8" t="s">
        <v>1697</v>
      </c>
      <c r="L365" s="8" t="s">
        <v>1264</v>
      </c>
      <c r="M365" s="8"/>
      <c r="N365" s="8"/>
      <c r="O365" s="8"/>
      <c r="P365" s="8" t="s">
        <v>647</v>
      </c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9" t="s">
        <v>1207</v>
      </c>
      <c r="AJ365" s="236" t="s">
        <v>508</v>
      </c>
      <c r="AK365" s="237">
        <v>1</v>
      </c>
      <c r="AL365" s="238" t="s">
        <v>1599</v>
      </c>
      <c r="AM365" s="233" t="s">
        <v>461</v>
      </c>
      <c r="AN365" s="236"/>
      <c r="AO365" s="240" t="s">
        <v>1051</v>
      </c>
      <c r="AP365" s="223" t="str">
        <f t="shared" si="86"/>
        <v>( 実態調査 )</v>
      </c>
      <c r="AQ365" t="str">
        <f t="shared" si="87"/>
        <v> （準拠する試案連番：この欄は入力不要です）</v>
      </c>
      <c r="AR365" t="str">
        <f t="shared" si="88"/>
        <v> （準拠する試案連番：この欄は入力不要です）</v>
      </c>
      <c r="AS365">
        <f t="shared" si="89"/>
        <v>1</v>
      </c>
      <c r="AX365">
        <f t="shared" si="77"/>
      </c>
      <c r="AY365" t="s">
        <v>140</v>
      </c>
    </row>
    <row r="366" spans="1:51" ht="13.5">
      <c r="A366" s="4">
        <v>1896</v>
      </c>
      <c r="B366" s="5" t="s">
        <v>1046</v>
      </c>
      <c r="C366" s="5" t="s">
        <v>1046</v>
      </c>
      <c r="D366" s="6" t="s">
        <v>1211</v>
      </c>
      <c r="E366" s="5">
        <v>0</v>
      </c>
      <c r="F366" s="5">
        <v>0</v>
      </c>
      <c r="G366" s="5">
        <v>2</v>
      </c>
      <c r="H366" s="7" t="s">
        <v>1212</v>
      </c>
      <c r="I366" s="8" t="s">
        <v>1213</v>
      </c>
      <c r="J366" s="8" t="s">
        <v>1262</v>
      </c>
      <c r="K366" s="8" t="s">
        <v>1263</v>
      </c>
      <c r="L366" s="8" t="s">
        <v>1264</v>
      </c>
      <c r="M366" s="8"/>
      <c r="N366" s="8"/>
      <c r="O366" s="8"/>
      <c r="P366" s="8" t="s">
        <v>40</v>
      </c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9" t="s">
        <v>1214</v>
      </c>
      <c r="AJ366" s="236" t="s">
        <v>508</v>
      </c>
      <c r="AK366" s="237">
        <v>1</v>
      </c>
      <c r="AL366" s="238" t="s">
        <v>1599</v>
      </c>
      <c r="AM366" s="233" t="s">
        <v>461</v>
      </c>
      <c r="AN366" s="236"/>
      <c r="AO366" s="240" t="s">
        <v>1051</v>
      </c>
      <c r="AP366" s="223" t="str">
        <f t="shared" si="86"/>
        <v>( 実態調査 )</v>
      </c>
      <c r="AQ366" t="str">
        <f t="shared" si="87"/>
        <v> （準拠する試案連番：この欄は入力不要です）</v>
      </c>
      <c r="AR366" t="str">
        <f t="shared" si="88"/>
        <v> （準拠する試案連番：この欄は入力不要です）</v>
      </c>
      <c r="AS366">
        <f t="shared" si="89"/>
        <v>1</v>
      </c>
      <c r="AX366">
        <f t="shared" si="77"/>
      </c>
      <c r="AY366" t="s">
        <v>140</v>
      </c>
    </row>
    <row r="367" spans="1:51" ht="13.5">
      <c r="A367" s="4">
        <v>1907</v>
      </c>
      <c r="B367" s="5" t="s">
        <v>1046</v>
      </c>
      <c r="C367" s="5" t="s">
        <v>1046</v>
      </c>
      <c r="D367" s="6" t="s">
        <v>1216</v>
      </c>
      <c r="E367" s="5">
        <v>0</v>
      </c>
      <c r="F367" s="5">
        <v>0</v>
      </c>
      <c r="G367" s="5">
        <v>2</v>
      </c>
      <c r="H367" s="7" t="s">
        <v>897</v>
      </c>
      <c r="I367" s="8" t="s">
        <v>898</v>
      </c>
      <c r="J367" s="8" t="s">
        <v>1262</v>
      </c>
      <c r="K367" s="8" t="s">
        <v>1271</v>
      </c>
      <c r="L367" s="8" t="s">
        <v>1264</v>
      </c>
      <c r="M367" s="8"/>
      <c r="N367" s="8"/>
      <c r="O367" s="8"/>
      <c r="P367" s="8" t="s">
        <v>40</v>
      </c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9" t="s">
        <v>1214</v>
      </c>
      <c r="AJ367" s="236" t="s">
        <v>509</v>
      </c>
      <c r="AK367" s="237">
        <v>1</v>
      </c>
      <c r="AL367" s="238">
        <v>0</v>
      </c>
      <c r="AM367" s="233" t="s">
        <v>461</v>
      </c>
      <c r="AN367" s="236"/>
      <c r="AO367" s="240" t="s">
        <v>1051</v>
      </c>
      <c r="AP367" s="223" t="str">
        <f t="shared" si="86"/>
        <v>( 類推 )</v>
      </c>
      <c r="AQ367" t="str">
        <f t="shared" si="87"/>
        <v> （準拠する試案連番：0）</v>
      </c>
      <c r="AR367">
        <f t="shared" si="88"/>
      </c>
      <c r="AS367">
        <f t="shared" si="89"/>
        <v>1</v>
      </c>
      <c r="AX367">
        <f t="shared" si="77"/>
      </c>
      <c r="AY367" t="s">
        <v>140</v>
      </c>
    </row>
    <row r="368" spans="1:51" ht="13.5">
      <c r="A368" s="4">
        <v>1917</v>
      </c>
      <c r="B368" s="5" t="s">
        <v>1046</v>
      </c>
      <c r="C368" s="5" t="s">
        <v>1046</v>
      </c>
      <c r="D368" s="6" t="s">
        <v>899</v>
      </c>
      <c r="E368" s="5">
        <v>0</v>
      </c>
      <c r="F368" s="5">
        <v>0</v>
      </c>
      <c r="G368" s="5">
        <v>2</v>
      </c>
      <c r="H368" s="7" t="s">
        <v>900</v>
      </c>
      <c r="I368" s="8" t="s">
        <v>779</v>
      </c>
      <c r="J368" s="8" t="s">
        <v>1262</v>
      </c>
      <c r="K368" s="8" t="s">
        <v>1697</v>
      </c>
      <c r="L368" s="8" t="s">
        <v>1264</v>
      </c>
      <c r="M368" s="8"/>
      <c r="N368" s="8"/>
      <c r="O368" s="8"/>
      <c r="P368" s="8" t="s">
        <v>40</v>
      </c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9" t="s">
        <v>1214</v>
      </c>
      <c r="AJ368" s="236" t="s">
        <v>509</v>
      </c>
      <c r="AK368" s="237">
        <v>1</v>
      </c>
      <c r="AL368" s="238">
        <v>0</v>
      </c>
      <c r="AM368" s="233" t="s">
        <v>461</v>
      </c>
      <c r="AN368" s="236"/>
      <c r="AO368" s="240" t="s">
        <v>1051</v>
      </c>
      <c r="AP368" s="223" t="str">
        <f t="shared" si="86"/>
        <v>( 類推 )</v>
      </c>
      <c r="AQ368" t="str">
        <f t="shared" si="87"/>
        <v> （準拠する試案連番：0）</v>
      </c>
      <c r="AR368">
        <f t="shared" si="88"/>
      </c>
      <c r="AS368">
        <f t="shared" si="89"/>
        <v>1</v>
      </c>
      <c r="AX368">
        <f t="shared" si="77"/>
      </c>
      <c r="AY368" t="s">
        <v>140</v>
      </c>
    </row>
    <row r="369" spans="1:51" ht="13.5">
      <c r="A369" s="4">
        <v>1927</v>
      </c>
      <c r="B369" s="5" t="s">
        <v>1046</v>
      </c>
      <c r="C369" s="5" t="s">
        <v>1046</v>
      </c>
      <c r="D369" s="6" t="s">
        <v>780</v>
      </c>
      <c r="E369" s="5">
        <v>0</v>
      </c>
      <c r="F369" s="5">
        <v>0</v>
      </c>
      <c r="G369" s="5">
        <v>1</v>
      </c>
      <c r="H369" s="7" t="s">
        <v>781</v>
      </c>
      <c r="I369" s="8"/>
      <c r="J369" s="8"/>
      <c r="K369" s="8"/>
      <c r="L369" s="8"/>
      <c r="M369" s="8"/>
      <c r="N369" s="8"/>
      <c r="O369" s="8"/>
      <c r="P369" s="8" t="s">
        <v>782</v>
      </c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9"/>
      <c r="AJ369" s="236" t="s">
        <v>508</v>
      </c>
      <c r="AK369" s="237">
        <v>1</v>
      </c>
      <c r="AL369" s="238" t="s">
        <v>1599</v>
      </c>
      <c r="AM369" s="233" t="s">
        <v>461</v>
      </c>
      <c r="AN369" s="236"/>
      <c r="AO369" s="240" t="s">
        <v>1051</v>
      </c>
      <c r="AP369" s="223" t="str">
        <f aca="true" t="shared" si="90" ref="AP369:AP380">"( "&amp;AJ369&amp;" )"</f>
        <v>( 実態調査 )</v>
      </c>
      <c r="AQ369" t="str">
        <f aca="true" t="shared" si="91" ref="AQ369:AQ380">IF(AL369="準拠する試案№をご入力下さい",""," （準拠する試案連番："&amp;AL369&amp;"）")</f>
        <v> （準拠する試案連番：この欄は入力不要です）</v>
      </c>
      <c r="AR369" t="str">
        <f aca="true" t="shared" si="92" ref="AR369:AR380">IF(OR(AL369="準拠する連番があれば試案№を、なければ0をご入力下さい",AL369=0),""," （準拠する試案連番："&amp;AL369&amp;"）")</f>
        <v> （準拠する試案連番：この欄は入力不要です）</v>
      </c>
      <c r="AS369">
        <f aca="true" t="shared" si="93" ref="AS369:AS380">IF(OR(AK369="この欄は入力不要です",AK369="調査していれば件数、調査していなければ0をご入力下さい",AK369=0),0,AK369)</f>
        <v>1</v>
      </c>
      <c r="AX369">
        <f t="shared" si="77"/>
      </c>
      <c r="AY369" t="s">
        <v>140</v>
      </c>
    </row>
    <row r="370" spans="1:51" ht="13.5">
      <c r="A370" s="4">
        <v>1933</v>
      </c>
      <c r="B370" s="5" t="s">
        <v>1046</v>
      </c>
      <c r="C370" s="5" t="s">
        <v>1046</v>
      </c>
      <c r="D370" s="6" t="s">
        <v>783</v>
      </c>
      <c r="E370" s="5">
        <v>0</v>
      </c>
      <c r="F370" s="5">
        <v>0</v>
      </c>
      <c r="G370" s="5">
        <v>2</v>
      </c>
      <c r="H370" s="7" t="s">
        <v>784</v>
      </c>
      <c r="I370" s="8"/>
      <c r="J370" s="8" t="s">
        <v>1353</v>
      </c>
      <c r="K370" s="8" t="s">
        <v>305</v>
      </c>
      <c r="L370" s="8" t="s">
        <v>785</v>
      </c>
      <c r="M370" s="8"/>
      <c r="N370" s="8"/>
      <c r="O370" s="8"/>
      <c r="P370" s="8" t="s">
        <v>40</v>
      </c>
      <c r="Q370" s="8"/>
      <c r="R370" s="8"/>
      <c r="S370" s="8"/>
      <c r="T370" s="8"/>
      <c r="U370" s="8"/>
      <c r="V370" s="8"/>
      <c r="W370" s="8"/>
      <c r="X370" s="8" t="s">
        <v>1044</v>
      </c>
      <c r="Y370" s="8" t="s">
        <v>156</v>
      </c>
      <c r="Z370" s="8" t="s">
        <v>15</v>
      </c>
      <c r="AA370" s="8"/>
      <c r="AB370" s="8"/>
      <c r="AC370" s="8"/>
      <c r="AD370" s="8"/>
      <c r="AE370" s="8" t="s">
        <v>281</v>
      </c>
      <c r="AF370" s="8"/>
      <c r="AG370" s="8"/>
      <c r="AH370" s="8"/>
      <c r="AI370" s="9" t="s">
        <v>786</v>
      </c>
      <c r="AJ370" s="236" t="s">
        <v>96</v>
      </c>
      <c r="AK370" s="237">
        <v>20</v>
      </c>
      <c r="AL370" s="238" t="s">
        <v>1599</v>
      </c>
      <c r="AM370" s="233" t="s">
        <v>98</v>
      </c>
      <c r="AN370" s="236"/>
      <c r="AO370" s="240" t="s">
        <v>1351</v>
      </c>
      <c r="AP370" s="223" t="str">
        <f t="shared" si="90"/>
        <v>( 実態調査 )</v>
      </c>
      <c r="AQ370" t="str">
        <f t="shared" si="91"/>
        <v> （準拠する試案連番：この欄は入力不要です）</v>
      </c>
      <c r="AR370" t="str">
        <f t="shared" si="92"/>
        <v> （準拠する試案連番：この欄は入力不要です）</v>
      </c>
      <c r="AS370">
        <f t="shared" si="93"/>
        <v>20</v>
      </c>
      <c r="AX370">
        <f t="shared" si="77"/>
      </c>
      <c r="AY370" t="s">
        <v>97</v>
      </c>
    </row>
    <row r="371" spans="1:51" ht="13.5">
      <c r="A371" s="4">
        <v>1938</v>
      </c>
      <c r="B371" s="5" t="s">
        <v>1046</v>
      </c>
      <c r="C371" s="5" t="s">
        <v>1046</v>
      </c>
      <c r="D371" s="6" t="s">
        <v>787</v>
      </c>
      <c r="E371" s="5">
        <v>0</v>
      </c>
      <c r="F371" s="5">
        <v>0</v>
      </c>
      <c r="G371" s="5">
        <v>1</v>
      </c>
      <c r="H371" s="7" t="s">
        <v>788</v>
      </c>
      <c r="I371" s="8"/>
      <c r="J371" s="8" t="s">
        <v>1353</v>
      </c>
      <c r="K371" s="8" t="s">
        <v>305</v>
      </c>
      <c r="L371" s="8" t="s">
        <v>785</v>
      </c>
      <c r="M371" s="8"/>
      <c r="N371" s="8"/>
      <c r="O371" s="8"/>
      <c r="P371" s="8" t="s">
        <v>40</v>
      </c>
      <c r="Q371" s="8"/>
      <c r="R371" s="8"/>
      <c r="S371" s="8"/>
      <c r="T371" s="8"/>
      <c r="U371" s="8"/>
      <c r="V371" s="8"/>
      <c r="W371" s="8"/>
      <c r="X371" s="8" t="s">
        <v>1044</v>
      </c>
      <c r="Y371" s="8" t="s">
        <v>156</v>
      </c>
      <c r="Z371" s="8"/>
      <c r="AA371" s="8"/>
      <c r="AB371" s="8"/>
      <c r="AC371" s="8"/>
      <c r="AD371" s="8"/>
      <c r="AE371" s="8"/>
      <c r="AF371" s="8"/>
      <c r="AG371" s="8"/>
      <c r="AH371" s="8"/>
      <c r="AI371" s="9" t="s">
        <v>789</v>
      </c>
      <c r="AJ371" s="236" t="s">
        <v>95</v>
      </c>
      <c r="AK371" s="237" t="s">
        <v>510</v>
      </c>
      <c r="AL371" s="238" t="s">
        <v>278</v>
      </c>
      <c r="AM371" s="233" t="s">
        <v>98</v>
      </c>
      <c r="AN371" s="236"/>
      <c r="AO371" s="240" t="s">
        <v>1351</v>
      </c>
      <c r="AP371" s="223" t="str">
        <f t="shared" si="90"/>
        <v>( 類推 )</v>
      </c>
      <c r="AQ371" t="str">
        <f t="shared" si="91"/>
        <v> （準拠する試案連番：準拠する連番があれば試案№を、なければ0をご入力下さい）</v>
      </c>
      <c r="AR371">
        <f t="shared" si="92"/>
      </c>
      <c r="AS371">
        <f t="shared" si="93"/>
        <v>0</v>
      </c>
      <c r="AX371">
        <f t="shared" si="77"/>
      </c>
      <c r="AY371" t="s">
        <v>97</v>
      </c>
    </row>
    <row r="372" spans="1:51" ht="13.5">
      <c r="A372" s="4">
        <v>1939</v>
      </c>
      <c r="B372" s="5" t="s">
        <v>1046</v>
      </c>
      <c r="C372" s="5" t="s">
        <v>1046</v>
      </c>
      <c r="D372" s="6" t="s">
        <v>790</v>
      </c>
      <c r="E372" s="5">
        <v>0</v>
      </c>
      <c r="F372" s="5">
        <v>0</v>
      </c>
      <c r="G372" s="5">
        <v>1</v>
      </c>
      <c r="H372" s="7" t="s">
        <v>791</v>
      </c>
      <c r="I372" s="8"/>
      <c r="J372" s="8" t="s">
        <v>1353</v>
      </c>
      <c r="K372" s="8" t="s">
        <v>305</v>
      </c>
      <c r="L372" s="8" t="s">
        <v>1709</v>
      </c>
      <c r="M372" s="8"/>
      <c r="N372" s="8"/>
      <c r="O372" s="8"/>
      <c r="P372" s="8" t="s">
        <v>647</v>
      </c>
      <c r="Q372" s="8"/>
      <c r="R372" s="8"/>
      <c r="S372" s="8"/>
      <c r="T372" s="8"/>
      <c r="U372" s="8"/>
      <c r="V372" s="8"/>
      <c r="W372" s="8"/>
      <c r="X372" s="8" t="s">
        <v>1044</v>
      </c>
      <c r="Y372" s="8" t="s">
        <v>156</v>
      </c>
      <c r="Z372" s="8"/>
      <c r="AA372" s="8"/>
      <c r="AB372" s="8"/>
      <c r="AC372" s="8"/>
      <c r="AD372" s="8"/>
      <c r="AE372" s="8"/>
      <c r="AF372" s="8"/>
      <c r="AG372" s="8"/>
      <c r="AH372" s="8"/>
      <c r="AI372" s="9" t="s">
        <v>792</v>
      </c>
      <c r="AJ372" s="236" t="s">
        <v>95</v>
      </c>
      <c r="AK372" s="237" t="s">
        <v>510</v>
      </c>
      <c r="AL372" s="238" t="s">
        <v>278</v>
      </c>
      <c r="AM372" s="233" t="s">
        <v>98</v>
      </c>
      <c r="AN372" s="236"/>
      <c r="AO372" s="240" t="s">
        <v>1351</v>
      </c>
      <c r="AP372" s="223" t="str">
        <f t="shared" si="90"/>
        <v>( 類推 )</v>
      </c>
      <c r="AQ372" t="str">
        <f t="shared" si="91"/>
        <v> （準拠する試案連番：準拠する連番があれば試案№を、なければ0をご入力下さい）</v>
      </c>
      <c r="AR372">
        <f t="shared" si="92"/>
      </c>
      <c r="AS372">
        <f t="shared" si="93"/>
        <v>0</v>
      </c>
      <c r="AX372">
        <f t="shared" si="77"/>
      </c>
      <c r="AY372" t="s">
        <v>97</v>
      </c>
    </row>
    <row r="373" spans="1:51" ht="13.5">
      <c r="A373" s="4">
        <v>1940</v>
      </c>
      <c r="B373" s="5" t="s">
        <v>1046</v>
      </c>
      <c r="C373" s="5" t="s">
        <v>1046</v>
      </c>
      <c r="D373" s="6" t="s">
        <v>793</v>
      </c>
      <c r="E373" s="5">
        <v>0</v>
      </c>
      <c r="F373" s="5">
        <v>0</v>
      </c>
      <c r="G373" s="5">
        <v>1</v>
      </c>
      <c r="H373" s="7" t="s">
        <v>794</v>
      </c>
      <c r="I373" s="8"/>
      <c r="J373" s="8" t="s">
        <v>1353</v>
      </c>
      <c r="K373" s="8" t="s">
        <v>305</v>
      </c>
      <c r="L373" s="8" t="s">
        <v>1709</v>
      </c>
      <c r="M373" s="8"/>
      <c r="N373" s="8"/>
      <c r="O373" s="8"/>
      <c r="P373" s="8" t="s">
        <v>40</v>
      </c>
      <c r="Q373" s="8"/>
      <c r="R373" s="8"/>
      <c r="S373" s="8"/>
      <c r="T373" s="8"/>
      <c r="U373" s="8"/>
      <c r="V373" s="8"/>
      <c r="W373" s="8"/>
      <c r="X373" s="8" t="s">
        <v>1044</v>
      </c>
      <c r="Y373" s="8" t="s">
        <v>156</v>
      </c>
      <c r="Z373" s="8" t="s">
        <v>15</v>
      </c>
      <c r="AA373" s="8"/>
      <c r="AB373" s="8"/>
      <c r="AC373" s="8"/>
      <c r="AD373" s="8"/>
      <c r="AE373" s="8" t="s">
        <v>281</v>
      </c>
      <c r="AF373" s="8"/>
      <c r="AG373" s="8"/>
      <c r="AH373" s="8"/>
      <c r="AI373" s="9" t="s">
        <v>795</v>
      </c>
      <c r="AJ373" s="236" t="s">
        <v>96</v>
      </c>
      <c r="AK373" s="237">
        <v>30</v>
      </c>
      <c r="AL373" s="238" t="s">
        <v>1599</v>
      </c>
      <c r="AM373" s="233" t="s">
        <v>98</v>
      </c>
      <c r="AN373" s="236"/>
      <c r="AO373" s="240" t="s">
        <v>1351</v>
      </c>
      <c r="AP373" s="223" t="str">
        <f t="shared" si="90"/>
        <v>( 実態調査 )</v>
      </c>
      <c r="AQ373" t="str">
        <f t="shared" si="91"/>
        <v> （準拠する試案連番：この欄は入力不要です）</v>
      </c>
      <c r="AR373" t="str">
        <f t="shared" si="92"/>
        <v> （準拠する試案連番：この欄は入力不要です）</v>
      </c>
      <c r="AS373">
        <f t="shared" si="93"/>
        <v>30</v>
      </c>
      <c r="AX373">
        <f t="shared" si="77"/>
      </c>
      <c r="AY373" t="s">
        <v>97</v>
      </c>
    </row>
    <row r="374" spans="1:51" ht="13.5">
      <c r="A374" s="4">
        <v>1941</v>
      </c>
      <c r="B374" s="5" t="s">
        <v>1046</v>
      </c>
      <c r="C374" s="5" t="s">
        <v>1046</v>
      </c>
      <c r="D374" s="6" t="s">
        <v>796</v>
      </c>
      <c r="E374" s="5">
        <v>0</v>
      </c>
      <c r="F374" s="5">
        <v>0</v>
      </c>
      <c r="G374" s="5">
        <v>1</v>
      </c>
      <c r="H374" s="7" t="s">
        <v>797</v>
      </c>
      <c r="I374" s="8"/>
      <c r="J374" s="8" t="s">
        <v>1353</v>
      </c>
      <c r="K374" s="8" t="s">
        <v>305</v>
      </c>
      <c r="L374" s="8" t="s">
        <v>1709</v>
      </c>
      <c r="M374" s="8"/>
      <c r="N374" s="8"/>
      <c r="O374" s="8"/>
      <c r="P374" s="8" t="s">
        <v>40</v>
      </c>
      <c r="Q374" s="8"/>
      <c r="R374" s="8"/>
      <c r="S374" s="8"/>
      <c r="T374" s="8"/>
      <c r="U374" s="8"/>
      <c r="V374" s="8"/>
      <c r="W374" s="8"/>
      <c r="X374" s="8" t="s">
        <v>1044</v>
      </c>
      <c r="Y374" s="8" t="s">
        <v>156</v>
      </c>
      <c r="Z374" s="8" t="s">
        <v>15</v>
      </c>
      <c r="AA374" s="8"/>
      <c r="AB374" s="8"/>
      <c r="AC374" s="8"/>
      <c r="AD374" s="8"/>
      <c r="AE374" s="8" t="s">
        <v>281</v>
      </c>
      <c r="AF374" s="8"/>
      <c r="AG374" s="8"/>
      <c r="AH374" s="8"/>
      <c r="AI374" s="9" t="s">
        <v>331</v>
      </c>
      <c r="AJ374" s="236" t="s">
        <v>96</v>
      </c>
      <c r="AK374" s="237">
        <v>50</v>
      </c>
      <c r="AL374" s="238" t="s">
        <v>1599</v>
      </c>
      <c r="AM374" s="233" t="s">
        <v>98</v>
      </c>
      <c r="AN374" s="236"/>
      <c r="AO374" s="240" t="s">
        <v>1351</v>
      </c>
      <c r="AP374" s="223" t="str">
        <f t="shared" si="90"/>
        <v>( 実態調査 )</v>
      </c>
      <c r="AQ374" t="str">
        <f t="shared" si="91"/>
        <v> （準拠する試案連番：この欄は入力不要です）</v>
      </c>
      <c r="AR374" t="str">
        <f t="shared" si="92"/>
        <v> （準拠する試案連番：この欄は入力不要です）</v>
      </c>
      <c r="AS374">
        <f t="shared" si="93"/>
        <v>50</v>
      </c>
      <c r="AX374">
        <f t="shared" si="77"/>
      </c>
      <c r="AY374" t="s">
        <v>97</v>
      </c>
    </row>
    <row r="375" spans="1:51" ht="13.5">
      <c r="A375" s="4">
        <v>1942</v>
      </c>
      <c r="B375" s="5" t="s">
        <v>1046</v>
      </c>
      <c r="C375" s="5" t="s">
        <v>1046</v>
      </c>
      <c r="D375" s="6" t="s">
        <v>798</v>
      </c>
      <c r="E375" s="5">
        <v>0</v>
      </c>
      <c r="F375" s="5">
        <v>0</v>
      </c>
      <c r="G375" s="5">
        <v>2</v>
      </c>
      <c r="H375" s="7" t="s">
        <v>799</v>
      </c>
      <c r="I375" s="8" t="s">
        <v>800</v>
      </c>
      <c r="J375" s="8" t="s">
        <v>1262</v>
      </c>
      <c r="K375" s="8" t="s">
        <v>1263</v>
      </c>
      <c r="L375" s="8" t="s">
        <v>801</v>
      </c>
      <c r="M375" s="8"/>
      <c r="N375" s="8"/>
      <c r="O375" s="8"/>
      <c r="P375" s="8" t="s">
        <v>38</v>
      </c>
      <c r="Q375" s="8"/>
      <c r="R375" s="8"/>
      <c r="S375" s="8" t="s">
        <v>293</v>
      </c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9"/>
      <c r="AJ375" s="236" t="s">
        <v>508</v>
      </c>
      <c r="AK375" s="237">
        <v>1</v>
      </c>
      <c r="AL375" s="238" t="s">
        <v>1599</v>
      </c>
      <c r="AM375" s="233" t="s">
        <v>461</v>
      </c>
      <c r="AN375" s="236"/>
      <c r="AO375" s="240" t="s">
        <v>1051</v>
      </c>
      <c r="AP375" s="223" t="str">
        <f t="shared" si="90"/>
        <v>( 実態調査 )</v>
      </c>
      <c r="AQ375" t="str">
        <f t="shared" si="91"/>
        <v> （準拠する試案連番：この欄は入力不要です）</v>
      </c>
      <c r="AR375" t="str">
        <f t="shared" si="92"/>
        <v> （準拠する試案連番：この欄は入力不要です）</v>
      </c>
      <c r="AS375">
        <f t="shared" si="93"/>
        <v>1</v>
      </c>
      <c r="AX375">
        <f t="shared" si="77"/>
      </c>
      <c r="AY375" t="s">
        <v>140</v>
      </c>
    </row>
    <row r="376" spans="1:51" ht="13.5">
      <c r="A376" s="4">
        <v>1949</v>
      </c>
      <c r="B376" s="5" t="s">
        <v>1046</v>
      </c>
      <c r="C376" s="5" t="s">
        <v>1046</v>
      </c>
      <c r="D376" s="6" t="s">
        <v>802</v>
      </c>
      <c r="E376" s="5">
        <v>0</v>
      </c>
      <c r="F376" s="5">
        <v>0</v>
      </c>
      <c r="G376" s="5">
        <v>2</v>
      </c>
      <c r="H376" s="7" t="s">
        <v>803</v>
      </c>
      <c r="I376" s="8" t="s">
        <v>804</v>
      </c>
      <c r="J376" s="8" t="s">
        <v>1262</v>
      </c>
      <c r="K376" s="8" t="s">
        <v>1271</v>
      </c>
      <c r="L376" s="8" t="s">
        <v>805</v>
      </c>
      <c r="M376" s="8"/>
      <c r="N376" s="8"/>
      <c r="O376" s="8"/>
      <c r="P376" s="8" t="s">
        <v>38</v>
      </c>
      <c r="Q376" s="8"/>
      <c r="R376" s="8"/>
      <c r="S376" s="8" t="s">
        <v>293</v>
      </c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9"/>
      <c r="AJ376" s="236" t="s">
        <v>508</v>
      </c>
      <c r="AK376" s="237">
        <v>1</v>
      </c>
      <c r="AL376" s="238" t="s">
        <v>1599</v>
      </c>
      <c r="AM376" s="233" t="s">
        <v>461</v>
      </c>
      <c r="AN376" s="236"/>
      <c r="AO376" s="240" t="s">
        <v>1051</v>
      </c>
      <c r="AP376" s="223" t="str">
        <f t="shared" si="90"/>
        <v>( 実態調査 )</v>
      </c>
      <c r="AQ376" t="str">
        <f t="shared" si="91"/>
        <v> （準拠する試案連番：この欄は入力不要です）</v>
      </c>
      <c r="AR376" t="str">
        <f t="shared" si="92"/>
        <v> （準拠する試案連番：この欄は入力不要です）</v>
      </c>
      <c r="AS376">
        <f t="shared" si="93"/>
        <v>1</v>
      </c>
      <c r="AX376">
        <f t="shared" si="77"/>
      </c>
      <c r="AY376" t="s">
        <v>140</v>
      </c>
    </row>
    <row r="377" spans="1:51" ht="13.5">
      <c r="A377" s="4">
        <v>1956</v>
      </c>
      <c r="B377" s="5" t="s">
        <v>1046</v>
      </c>
      <c r="C377" s="5" t="s">
        <v>1046</v>
      </c>
      <c r="D377" s="6" t="s">
        <v>806</v>
      </c>
      <c r="E377" s="5">
        <v>0</v>
      </c>
      <c r="F377" s="5">
        <v>0</v>
      </c>
      <c r="G377" s="5">
        <v>2</v>
      </c>
      <c r="H377" s="7" t="s">
        <v>807</v>
      </c>
      <c r="I377" s="8" t="s">
        <v>808</v>
      </c>
      <c r="J377" s="8" t="s">
        <v>1262</v>
      </c>
      <c r="K377" s="8" t="s">
        <v>809</v>
      </c>
      <c r="L377" s="8" t="s">
        <v>810</v>
      </c>
      <c r="M377" s="8"/>
      <c r="N377" s="8"/>
      <c r="O377" s="8"/>
      <c r="P377" s="8" t="s">
        <v>38</v>
      </c>
      <c r="Q377" s="8"/>
      <c r="R377" s="8"/>
      <c r="S377" s="8" t="s">
        <v>293</v>
      </c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9"/>
      <c r="AJ377" s="236" t="s">
        <v>508</v>
      </c>
      <c r="AK377" s="237">
        <v>1</v>
      </c>
      <c r="AL377" s="238" t="s">
        <v>1599</v>
      </c>
      <c r="AM377" s="233" t="s">
        <v>461</v>
      </c>
      <c r="AN377" s="236"/>
      <c r="AO377" s="240" t="s">
        <v>1051</v>
      </c>
      <c r="AP377" s="223" t="str">
        <f t="shared" si="90"/>
        <v>( 実態調査 )</v>
      </c>
      <c r="AQ377" t="str">
        <f t="shared" si="91"/>
        <v> （準拠する試案連番：この欄は入力不要です）</v>
      </c>
      <c r="AR377" t="str">
        <f t="shared" si="92"/>
        <v> （準拠する試案連番：この欄は入力不要です）</v>
      </c>
      <c r="AS377">
        <f t="shared" si="93"/>
        <v>1</v>
      </c>
      <c r="AX377">
        <f t="shared" si="77"/>
      </c>
      <c r="AY377" t="s">
        <v>140</v>
      </c>
    </row>
    <row r="378" spans="1:51" ht="13.5">
      <c r="A378" s="4">
        <v>1963</v>
      </c>
      <c r="B378" s="5" t="s">
        <v>1046</v>
      </c>
      <c r="C378" s="5" t="s">
        <v>1046</v>
      </c>
      <c r="D378" s="6" t="s">
        <v>811</v>
      </c>
      <c r="E378" s="5">
        <v>0</v>
      </c>
      <c r="F378" s="5">
        <v>0</v>
      </c>
      <c r="G378" s="5">
        <v>2</v>
      </c>
      <c r="H378" s="7" t="s">
        <v>812</v>
      </c>
      <c r="I378" s="8" t="s">
        <v>813</v>
      </c>
      <c r="J378" s="8" t="s">
        <v>1262</v>
      </c>
      <c r="K378" s="8" t="s">
        <v>1263</v>
      </c>
      <c r="L378" s="8" t="s">
        <v>1264</v>
      </c>
      <c r="M378" s="8"/>
      <c r="N378" s="8"/>
      <c r="O378" s="8"/>
      <c r="P378" s="8" t="s">
        <v>1043</v>
      </c>
      <c r="Q378" s="8"/>
      <c r="R378" s="8"/>
      <c r="S378" s="8" t="s">
        <v>293</v>
      </c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9"/>
      <c r="AJ378" s="236" t="s">
        <v>743</v>
      </c>
      <c r="AK378" s="237">
        <v>1</v>
      </c>
      <c r="AL378" s="238">
        <v>467</v>
      </c>
      <c r="AM378" s="233" t="s">
        <v>461</v>
      </c>
      <c r="AN378" s="236"/>
      <c r="AO378" s="240" t="s">
        <v>1051</v>
      </c>
      <c r="AP378" s="223" t="str">
        <f t="shared" si="90"/>
        <v>( 準拠 )</v>
      </c>
      <c r="AQ378" t="str">
        <f t="shared" si="91"/>
        <v> （準拠する試案連番：467）</v>
      </c>
      <c r="AR378" t="str">
        <f t="shared" si="92"/>
        <v> （準拠する試案連番：467）</v>
      </c>
      <c r="AS378">
        <f t="shared" si="93"/>
        <v>1</v>
      </c>
      <c r="AX378">
        <f t="shared" si="77"/>
      </c>
      <c r="AY378" t="s">
        <v>140</v>
      </c>
    </row>
    <row r="379" spans="1:51" ht="13.5">
      <c r="A379" s="4">
        <v>1970</v>
      </c>
      <c r="B379" s="5" t="s">
        <v>1046</v>
      </c>
      <c r="C379" s="5" t="s">
        <v>1046</v>
      </c>
      <c r="D379" s="6" t="s">
        <v>814</v>
      </c>
      <c r="E379" s="5">
        <v>0</v>
      </c>
      <c r="F379" s="5">
        <v>0</v>
      </c>
      <c r="G379" s="5">
        <v>2</v>
      </c>
      <c r="H379" s="7" t="s">
        <v>815</v>
      </c>
      <c r="I379" s="8" t="s">
        <v>863</v>
      </c>
      <c r="J379" s="8" t="s">
        <v>1262</v>
      </c>
      <c r="K379" s="8" t="s">
        <v>1271</v>
      </c>
      <c r="L379" s="8" t="s">
        <v>1264</v>
      </c>
      <c r="M379" s="8"/>
      <c r="N379" s="8"/>
      <c r="O379" s="8"/>
      <c r="P379" s="8" t="s">
        <v>1043</v>
      </c>
      <c r="Q379" s="8"/>
      <c r="R379" s="8"/>
      <c r="S379" s="8" t="s">
        <v>293</v>
      </c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9"/>
      <c r="AJ379" s="236" t="s">
        <v>743</v>
      </c>
      <c r="AK379" s="237">
        <v>1</v>
      </c>
      <c r="AL379" s="238">
        <v>468</v>
      </c>
      <c r="AM379" s="233" t="s">
        <v>461</v>
      </c>
      <c r="AN379" s="236"/>
      <c r="AO379" s="240" t="s">
        <v>1051</v>
      </c>
      <c r="AP379" s="223" t="str">
        <f t="shared" si="90"/>
        <v>( 準拠 )</v>
      </c>
      <c r="AQ379" t="str">
        <f t="shared" si="91"/>
        <v> （準拠する試案連番：468）</v>
      </c>
      <c r="AR379" t="str">
        <f t="shared" si="92"/>
        <v> （準拠する試案連番：468）</v>
      </c>
      <c r="AS379">
        <f t="shared" si="93"/>
        <v>1</v>
      </c>
      <c r="AX379">
        <f t="shared" si="77"/>
      </c>
      <c r="AY379" t="s">
        <v>140</v>
      </c>
    </row>
    <row r="380" spans="1:51" ht="13.5">
      <c r="A380" s="4">
        <v>1978</v>
      </c>
      <c r="B380" s="5" t="s">
        <v>1046</v>
      </c>
      <c r="C380" s="5" t="s">
        <v>1046</v>
      </c>
      <c r="D380" s="6" t="s">
        <v>864</v>
      </c>
      <c r="E380" s="5">
        <v>0</v>
      </c>
      <c r="F380" s="5">
        <v>0</v>
      </c>
      <c r="G380" s="5">
        <v>2</v>
      </c>
      <c r="H380" s="7" t="s">
        <v>865</v>
      </c>
      <c r="I380" s="8" t="s">
        <v>866</v>
      </c>
      <c r="J380" s="8" t="s">
        <v>1262</v>
      </c>
      <c r="K380" s="8" t="s">
        <v>809</v>
      </c>
      <c r="L380" s="8" t="s">
        <v>1264</v>
      </c>
      <c r="M380" s="8"/>
      <c r="N380" s="8"/>
      <c r="O380" s="8"/>
      <c r="P380" s="8" t="s">
        <v>1043</v>
      </c>
      <c r="Q380" s="8"/>
      <c r="R380" s="8"/>
      <c r="S380" s="8" t="s">
        <v>293</v>
      </c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9"/>
      <c r="AJ380" s="236" t="s">
        <v>743</v>
      </c>
      <c r="AK380" s="237">
        <v>1</v>
      </c>
      <c r="AL380" s="238">
        <v>469</v>
      </c>
      <c r="AM380" s="233" t="s">
        <v>461</v>
      </c>
      <c r="AN380" s="236"/>
      <c r="AO380" s="240" t="s">
        <v>1051</v>
      </c>
      <c r="AP380" s="223" t="str">
        <f t="shared" si="90"/>
        <v>( 準拠 )</v>
      </c>
      <c r="AQ380" t="str">
        <f t="shared" si="91"/>
        <v> （準拠する試案連番：469）</v>
      </c>
      <c r="AR380" t="str">
        <f t="shared" si="92"/>
        <v> （準拠する試案連番：469）</v>
      </c>
      <c r="AS380">
        <f t="shared" si="93"/>
        <v>1</v>
      </c>
      <c r="AX380">
        <f t="shared" si="77"/>
      </c>
      <c r="AY380" t="s">
        <v>140</v>
      </c>
    </row>
    <row r="381" spans="1:51" ht="13.5">
      <c r="A381" s="4">
        <v>1986</v>
      </c>
      <c r="B381" s="5" t="s">
        <v>1046</v>
      </c>
      <c r="C381" s="5" t="s">
        <v>1046</v>
      </c>
      <c r="D381" s="6" t="s">
        <v>867</v>
      </c>
      <c r="E381" s="5">
        <v>0</v>
      </c>
      <c r="F381" s="5">
        <v>0</v>
      </c>
      <c r="G381" s="5">
        <v>2</v>
      </c>
      <c r="H381" s="7" t="s">
        <v>868</v>
      </c>
      <c r="I381" s="8"/>
      <c r="J381" s="8" t="s">
        <v>1262</v>
      </c>
      <c r="K381" s="8" t="s">
        <v>1700</v>
      </c>
      <c r="L381" s="8" t="s">
        <v>869</v>
      </c>
      <c r="M381" s="8"/>
      <c r="N381" s="8"/>
      <c r="O381" s="8"/>
      <c r="P381" s="8" t="s">
        <v>1043</v>
      </c>
      <c r="Q381" s="8"/>
      <c r="R381" s="8"/>
      <c r="S381" s="8" t="s">
        <v>293</v>
      </c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9"/>
      <c r="AJ381" s="236" t="s">
        <v>509</v>
      </c>
      <c r="AK381" s="237">
        <v>1</v>
      </c>
      <c r="AL381" s="238">
        <v>0</v>
      </c>
      <c r="AM381" s="233" t="s">
        <v>461</v>
      </c>
      <c r="AN381" s="236"/>
      <c r="AO381" s="240" t="s">
        <v>1051</v>
      </c>
      <c r="AP381" s="223" t="str">
        <f aca="true" t="shared" si="94" ref="AP381:AP411">"( "&amp;AJ381&amp;" )"</f>
        <v>( 類推 )</v>
      </c>
      <c r="AQ381" t="str">
        <f aca="true" t="shared" si="95" ref="AQ381:AQ411">IF(AL381="準拠する試案№をご入力下さい",""," （準拠する試案連番："&amp;AL381&amp;"）")</f>
        <v> （準拠する試案連番：0）</v>
      </c>
      <c r="AR381">
        <f aca="true" t="shared" si="96" ref="AR381:AR411">IF(OR(AL381="準拠する連番があれば試案№を、なければ0をご入力下さい",AL381=0),""," （準拠する試案連番："&amp;AL381&amp;"）")</f>
      </c>
      <c r="AS381">
        <f aca="true" t="shared" si="97" ref="AS381:AS411">IF(OR(AK381="この欄は入力不要です",AK381="調査していれば件数、調査していなければ0をご入力下さい",AK381=0),0,AK381)</f>
        <v>1</v>
      </c>
      <c r="AX381">
        <f t="shared" si="77"/>
      </c>
      <c r="AY381" t="s">
        <v>140</v>
      </c>
    </row>
    <row r="382" spans="1:51" ht="13.5">
      <c r="A382" s="4">
        <v>1993</v>
      </c>
      <c r="B382" s="5" t="s">
        <v>1046</v>
      </c>
      <c r="C382" s="5" t="s">
        <v>1046</v>
      </c>
      <c r="D382" s="6" t="s">
        <v>872</v>
      </c>
      <c r="E382" s="5">
        <v>0</v>
      </c>
      <c r="F382" s="5">
        <v>0</v>
      </c>
      <c r="G382" s="5">
        <v>1</v>
      </c>
      <c r="H382" s="7" t="s">
        <v>873</v>
      </c>
      <c r="I382" s="8"/>
      <c r="J382" s="8" t="s">
        <v>1262</v>
      </c>
      <c r="K382" s="8" t="s">
        <v>874</v>
      </c>
      <c r="L382" s="8" t="s">
        <v>875</v>
      </c>
      <c r="M382" s="8"/>
      <c r="N382" s="8"/>
      <c r="O382" s="8"/>
      <c r="P382" s="8" t="s">
        <v>36</v>
      </c>
      <c r="Q382" s="8"/>
      <c r="R382" s="8"/>
      <c r="S382" s="8" t="s">
        <v>293</v>
      </c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9" t="s">
        <v>876</v>
      </c>
      <c r="AJ382" s="236" t="s">
        <v>508</v>
      </c>
      <c r="AK382" s="237">
        <v>1</v>
      </c>
      <c r="AL382" s="238" t="s">
        <v>1599</v>
      </c>
      <c r="AM382" s="233" t="s">
        <v>461</v>
      </c>
      <c r="AN382" s="236"/>
      <c r="AO382" s="240" t="s">
        <v>1051</v>
      </c>
      <c r="AP382" s="223" t="str">
        <f t="shared" si="94"/>
        <v>( 実態調査 )</v>
      </c>
      <c r="AQ382" t="str">
        <f t="shared" si="95"/>
        <v> （準拠する試案連番：この欄は入力不要です）</v>
      </c>
      <c r="AR382" t="str">
        <f t="shared" si="96"/>
        <v> （準拠する試案連番：この欄は入力不要です）</v>
      </c>
      <c r="AS382">
        <f t="shared" si="97"/>
        <v>1</v>
      </c>
      <c r="AX382">
        <f t="shared" si="77"/>
      </c>
      <c r="AY382" t="s">
        <v>140</v>
      </c>
    </row>
    <row r="383" spans="1:51" ht="13.5">
      <c r="A383" s="4">
        <v>1994</v>
      </c>
      <c r="B383" s="5" t="s">
        <v>1046</v>
      </c>
      <c r="C383" s="5" t="s">
        <v>1046</v>
      </c>
      <c r="D383" s="6" t="s">
        <v>877</v>
      </c>
      <c r="E383" s="5">
        <v>0</v>
      </c>
      <c r="F383" s="5">
        <v>0</v>
      </c>
      <c r="G383" s="5">
        <v>1</v>
      </c>
      <c r="H383" s="7" t="s">
        <v>878</v>
      </c>
      <c r="I383" s="8"/>
      <c r="J383" s="8" t="s">
        <v>1262</v>
      </c>
      <c r="K383" s="8" t="s">
        <v>874</v>
      </c>
      <c r="L383" s="8" t="s">
        <v>1347</v>
      </c>
      <c r="M383" s="8"/>
      <c r="N383" s="8"/>
      <c r="O383" s="8"/>
      <c r="P383" s="8" t="s">
        <v>36</v>
      </c>
      <c r="Q383" s="8"/>
      <c r="R383" s="8"/>
      <c r="S383" s="8" t="s">
        <v>293</v>
      </c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9" t="s">
        <v>879</v>
      </c>
      <c r="AJ383" s="236" t="s">
        <v>508</v>
      </c>
      <c r="AK383" s="237">
        <v>1</v>
      </c>
      <c r="AL383" s="238" t="s">
        <v>1599</v>
      </c>
      <c r="AM383" s="233" t="s">
        <v>461</v>
      </c>
      <c r="AN383" s="236"/>
      <c r="AO383" s="240" t="s">
        <v>1051</v>
      </c>
      <c r="AP383" s="223" t="str">
        <f t="shared" si="94"/>
        <v>( 実態調査 )</v>
      </c>
      <c r="AQ383" t="str">
        <f t="shared" si="95"/>
        <v> （準拠する試案連番：この欄は入力不要です）</v>
      </c>
      <c r="AR383" t="str">
        <f t="shared" si="96"/>
        <v> （準拠する試案連番：この欄は入力不要です）</v>
      </c>
      <c r="AS383">
        <f t="shared" si="97"/>
        <v>1</v>
      </c>
      <c r="AX383">
        <f t="shared" si="77"/>
      </c>
      <c r="AY383" t="s">
        <v>140</v>
      </c>
    </row>
    <row r="384" spans="1:51" ht="13.5">
      <c r="A384" s="4">
        <v>1995</v>
      </c>
      <c r="B384" s="5" t="s">
        <v>1046</v>
      </c>
      <c r="C384" s="5" t="s">
        <v>1046</v>
      </c>
      <c r="D384" s="6" t="s">
        <v>880</v>
      </c>
      <c r="E384" s="5">
        <v>0</v>
      </c>
      <c r="F384" s="5">
        <v>0</v>
      </c>
      <c r="G384" s="5">
        <v>1</v>
      </c>
      <c r="H384" s="7" t="s">
        <v>881</v>
      </c>
      <c r="I384" s="8"/>
      <c r="J384" s="8"/>
      <c r="K384" s="8"/>
      <c r="L384" s="8"/>
      <c r="M384" s="8"/>
      <c r="N384" s="8"/>
      <c r="O384" s="8"/>
      <c r="P384" s="8" t="s">
        <v>36</v>
      </c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9" t="s">
        <v>882</v>
      </c>
      <c r="AJ384" s="236" t="s">
        <v>592</v>
      </c>
      <c r="AK384" s="237">
        <v>50</v>
      </c>
      <c r="AL384" s="238" t="s">
        <v>1599</v>
      </c>
      <c r="AM384" s="233" t="s">
        <v>1109</v>
      </c>
      <c r="AN384" s="236"/>
      <c r="AO384" s="240" t="s">
        <v>1051</v>
      </c>
      <c r="AP384" s="223" t="str">
        <f t="shared" si="94"/>
        <v>( 実態調査 )</v>
      </c>
      <c r="AQ384" t="str">
        <f t="shared" si="95"/>
        <v> （準拠する試案連番：この欄は入力不要です）</v>
      </c>
      <c r="AR384" t="str">
        <f t="shared" si="96"/>
        <v> （準拠する試案連番：この欄は入力不要です）</v>
      </c>
      <c r="AS384">
        <f t="shared" si="97"/>
        <v>50</v>
      </c>
      <c r="AX384">
        <f t="shared" si="77"/>
      </c>
      <c r="AY384" t="s">
        <v>291</v>
      </c>
    </row>
    <row r="385" spans="1:51" ht="13.5">
      <c r="A385" s="4">
        <v>1996</v>
      </c>
      <c r="B385" s="5" t="s">
        <v>1046</v>
      </c>
      <c r="C385" s="5" t="s">
        <v>1046</v>
      </c>
      <c r="D385" s="6" t="s">
        <v>883</v>
      </c>
      <c r="E385" s="5">
        <v>0</v>
      </c>
      <c r="F385" s="5">
        <v>0</v>
      </c>
      <c r="G385" s="5">
        <v>1</v>
      </c>
      <c r="H385" s="7" t="s">
        <v>884</v>
      </c>
      <c r="I385" s="8"/>
      <c r="J385" s="8" t="s">
        <v>1262</v>
      </c>
      <c r="K385" s="8" t="s">
        <v>874</v>
      </c>
      <c r="L385" s="8" t="s">
        <v>1347</v>
      </c>
      <c r="M385" s="8"/>
      <c r="N385" s="8"/>
      <c r="O385" s="8"/>
      <c r="P385" s="8" t="s">
        <v>49</v>
      </c>
      <c r="Q385" s="8"/>
      <c r="R385" s="8"/>
      <c r="S385" s="8" t="s">
        <v>293</v>
      </c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9" t="s">
        <v>885</v>
      </c>
      <c r="AJ385" s="236" t="s">
        <v>508</v>
      </c>
      <c r="AK385" s="237">
        <v>1</v>
      </c>
      <c r="AL385" s="238" t="s">
        <v>1599</v>
      </c>
      <c r="AM385" s="233" t="s">
        <v>461</v>
      </c>
      <c r="AN385" s="236"/>
      <c r="AO385" s="240" t="s">
        <v>1051</v>
      </c>
      <c r="AP385" s="223" t="str">
        <f t="shared" si="94"/>
        <v>( 実態調査 )</v>
      </c>
      <c r="AQ385" t="str">
        <f t="shared" si="95"/>
        <v> （準拠する試案連番：この欄は入力不要です）</v>
      </c>
      <c r="AR385" t="str">
        <f t="shared" si="96"/>
        <v> （準拠する試案連番：この欄は入力不要です）</v>
      </c>
      <c r="AS385">
        <f t="shared" si="97"/>
        <v>1</v>
      </c>
      <c r="AX385">
        <f t="shared" si="77"/>
      </c>
      <c r="AY385" t="s">
        <v>140</v>
      </c>
    </row>
    <row r="386" spans="1:51" ht="13.5">
      <c r="A386" s="4">
        <v>1997</v>
      </c>
      <c r="B386" s="5" t="s">
        <v>1046</v>
      </c>
      <c r="C386" s="5" t="s">
        <v>1046</v>
      </c>
      <c r="D386" s="6" t="s">
        <v>886</v>
      </c>
      <c r="E386" s="5">
        <v>0</v>
      </c>
      <c r="F386" s="5">
        <v>0</v>
      </c>
      <c r="G386" s="5">
        <v>1</v>
      </c>
      <c r="H386" s="7" t="s">
        <v>887</v>
      </c>
      <c r="I386" s="8"/>
      <c r="J386" s="8" t="s">
        <v>1262</v>
      </c>
      <c r="K386" s="8" t="s">
        <v>1697</v>
      </c>
      <c r="L386" s="8" t="s">
        <v>1706</v>
      </c>
      <c r="M386" s="8"/>
      <c r="N386" s="8"/>
      <c r="O386" s="8"/>
      <c r="P386" s="8" t="s">
        <v>1360</v>
      </c>
      <c r="Q386" s="8"/>
      <c r="R386" s="8"/>
      <c r="S386" s="8" t="s">
        <v>293</v>
      </c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9"/>
      <c r="AJ386" s="236" t="s">
        <v>509</v>
      </c>
      <c r="AK386" s="237">
        <v>1</v>
      </c>
      <c r="AL386" s="238">
        <v>0</v>
      </c>
      <c r="AM386" s="233" t="s">
        <v>461</v>
      </c>
      <c r="AN386" s="236"/>
      <c r="AO386" s="240" t="s">
        <v>1051</v>
      </c>
      <c r="AP386" s="223" t="str">
        <f t="shared" si="94"/>
        <v>( 類推 )</v>
      </c>
      <c r="AQ386" t="str">
        <f t="shared" si="95"/>
        <v> （準拠する試案連番：0）</v>
      </c>
      <c r="AR386">
        <f t="shared" si="96"/>
      </c>
      <c r="AS386">
        <f t="shared" si="97"/>
        <v>1</v>
      </c>
      <c r="AX386">
        <f t="shared" si="77"/>
      </c>
      <c r="AY386" t="s">
        <v>140</v>
      </c>
    </row>
    <row r="387" spans="1:51" ht="13.5">
      <c r="A387" s="4">
        <v>1998</v>
      </c>
      <c r="B387" s="5" t="s">
        <v>1046</v>
      </c>
      <c r="C387" s="5" t="s">
        <v>1046</v>
      </c>
      <c r="D387" s="6" t="s">
        <v>695</v>
      </c>
      <c r="E387" s="5">
        <v>0</v>
      </c>
      <c r="F387" s="5">
        <v>0</v>
      </c>
      <c r="G387" s="5">
        <v>1</v>
      </c>
      <c r="H387" s="7" t="s">
        <v>696</v>
      </c>
      <c r="I387" s="8"/>
      <c r="J387" s="8" t="s">
        <v>1262</v>
      </c>
      <c r="K387" s="8" t="s">
        <v>1697</v>
      </c>
      <c r="L387" s="8" t="s">
        <v>697</v>
      </c>
      <c r="M387" s="8"/>
      <c r="N387" s="8"/>
      <c r="O387" s="8"/>
      <c r="P387" s="8" t="s">
        <v>1360</v>
      </c>
      <c r="Q387" s="8"/>
      <c r="R387" s="8"/>
      <c r="S387" s="8" t="s">
        <v>293</v>
      </c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9"/>
      <c r="AJ387" s="236" t="s">
        <v>509</v>
      </c>
      <c r="AK387" s="237">
        <v>1</v>
      </c>
      <c r="AL387" s="238">
        <v>0</v>
      </c>
      <c r="AM387" s="233" t="s">
        <v>461</v>
      </c>
      <c r="AN387" s="236"/>
      <c r="AO387" s="240" t="s">
        <v>1051</v>
      </c>
      <c r="AP387" s="223" t="str">
        <f t="shared" si="94"/>
        <v>( 類推 )</v>
      </c>
      <c r="AQ387" t="str">
        <f t="shared" si="95"/>
        <v> （準拠する試案連番：0）</v>
      </c>
      <c r="AR387">
        <f t="shared" si="96"/>
      </c>
      <c r="AS387">
        <f t="shared" si="97"/>
        <v>1</v>
      </c>
      <c r="AX387">
        <f aca="true" t="shared" si="98" ref="AX387:AX449">IF(OR(A387=A386,A387=A388),1,"")</f>
      </c>
      <c r="AY387" t="s">
        <v>140</v>
      </c>
    </row>
    <row r="388" spans="1:51" ht="13.5">
      <c r="A388" s="4">
        <v>1999</v>
      </c>
      <c r="B388" s="5" t="s">
        <v>1046</v>
      </c>
      <c r="C388" s="5" t="s">
        <v>1046</v>
      </c>
      <c r="D388" s="6" t="s">
        <v>698</v>
      </c>
      <c r="E388" s="5">
        <v>0</v>
      </c>
      <c r="F388" s="5">
        <v>0</v>
      </c>
      <c r="G388" s="5">
        <v>1</v>
      </c>
      <c r="H388" s="7" t="s">
        <v>699</v>
      </c>
      <c r="I388" s="8" t="s">
        <v>700</v>
      </c>
      <c r="J388" s="8" t="s">
        <v>1262</v>
      </c>
      <c r="K388" s="8" t="s">
        <v>1263</v>
      </c>
      <c r="L388" s="8" t="s">
        <v>1703</v>
      </c>
      <c r="M388" s="8"/>
      <c r="N388" s="8"/>
      <c r="O388" s="8"/>
      <c r="P388" s="8" t="s">
        <v>1360</v>
      </c>
      <c r="Q388" s="8"/>
      <c r="R388" s="8"/>
      <c r="S388" s="8" t="s">
        <v>293</v>
      </c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9" t="s">
        <v>701</v>
      </c>
      <c r="AJ388" s="236" t="s">
        <v>508</v>
      </c>
      <c r="AK388" s="237">
        <v>1</v>
      </c>
      <c r="AL388" s="238" t="s">
        <v>1599</v>
      </c>
      <c r="AM388" s="233" t="s">
        <v>461</v>
      </c>
      <c r="AN388" s="236"/>
      <c r="AO388" s="240" t="s">
        <v>1051</v>
      </c>
      <c r="AP388" s="223" t="str">
        <f t="shared" si="94"/>
        <v>( 実態調査 )</v>
      </c>
      <c r="AQ388" t="str">
        <f t="shared" si="95"/>
        <v> （準拠する試案連番：この欄は入力不要です）</v>
      </c>
      <c r="AR388" t="str">
        <f t="shared" si="96"/>
        <v> （準拠する試案連番：この欄は入力不要です）</v>
      </c>
      <c r="AS388">
        <f t="shared" si="97"/>
        <v>1</v>
      </c>
      <c r="AX388">
        <f t="shared" si="98"/>
      </c>
      <c r="AY388" t="s">
        <v>140</v>
      </c>
    </row>
    <row r="389" spans="1:51" ht="13.5">
      <c r="A389" s="4">
        <v>2000</v>
      </c>
      <c r="B389" s="5" t="s">
        <v>1046</v>
      </c>
      <c r="C389" s="5" t="s">
        <v>1046</v>
      </c>
      <c r="D389" s="6" t="s">
        <v>702</v>
      </c>
      <c r="E389" s="5">
        <v>0</v>
      </c>
      <c r="F389" s="5">
        <v>0</v>
      </c>
      <c r="G389" s="5">
        <v>1</v>
      </c>
      <c r="H389" s="7" t="s">
        <v>703</v>
      </c>
      <c r="I389" s="8" t="s">
        <v>704</v>
      </c>
      <c r="J389" s="8" t="s">
        <v>1262</v>
      </c>
      <c r="K389" s="8" t="s">
        <v>1271</v>
      </c>
      <c r="L389" s="8" t="s">
        <v>1703</v>
      </c>
      <c r="M389" s="8"/>
      <c r="N389" s="8"/>
      <c r="O389" s="8"/>
      <c r="P389" s="8" t="s">
        <v>1360</v>
      </c>
      <c r="Q389" s="8"/>
      <c r="R389" s="8"/>
      <c r="S389" s="8" t="s">
        <v>293</v>
      </c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9" t="s">
        <v>701</v>
      </c>
      <c r="AJ389" s="236" t="s">
        <v>508</v>
      </c>
      <c r="AK389" s="237">
        <v>1</v>
      </c>
      <c r="AL389" s="238" t="s">
        <v>1599</v>
      </c>
      <c r="AM389" s="233" t="s">
        <v>461</v>
      </c>
      <c r="AN389" s="236"/>
      <c r="AO389" s="240" t="s">
        <v>1051</v>
      </c>
      <c r="AP389" s="223" t="str">
        <f t="shared" si="94"/>
        <v>( 実態調査 )</v>
      </c>
      <c r="AQ389" t="str">
        <f t="shared" si="95"/>
        <v> （準拠する試案連番：この欄は入力不要です）</v>
      </c>
      <c r="AR389" t="str">
        <f t="shared" si="96"/>
        <v> （準拠する試案連番：この欄は入力不要です）</v>
      </c>
      <c r="AS389">
        <f t="shared" si="97"/>
        <v>1</v>
      </c>
      <c r="AX389">
        <f t="shared" si="98"/>
      </c>
      <c r="AY389" t="s">
        <v>140</v>
      </c>
    </row>
    <row r="390" spans="1:51" ht="13.5">
      <c r="A390" s="4">
        <v>2001</v>
      </c>
      <c r="B390" s="5" t="s">
        <v>1046</v>
      </c>
      <c r="C390" s="5" t="s">
        <v>1046</v>
      </c>
      <c r="D390" s="6" t="s">
        <v>705</v>
      </c>
      <c r="E390" s="5">
        <v>0</v>
      </c>
      <c r="F390" s="5">
        <v>0</v>
      </c>
      <c r="G390" s="5">
        <v>1</v>
      </c>
      <c r="H390" s="7" t="s">
        <v>706</v>
      </c>
      <c r="I390" s="8" t="s">
        <v>707</v>
      </c>
      <c r="J390" s="8" t="s">
        <v>1262</v>
      </c>
      <c r="K390" s="8" t="s">
        <v>809</v>
      </c>
      <c r="L390" s="8" t="s">
        <v>1703</v>
      </c>
      <c r="M390" s="8"/>
      <c r="N390" s="8"/>
      <c r="O390" s="8"/>
      <c r="P390" s="8" t="s">
        <v>1360</v>
      </c>
      <c r="Q390" s="8"/>
      <c r="R390" s="8"/>
      <c r="S390" s="8" t="s">
        <v>293</v>
      </c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9" t="s">
        <v>701</v>
      </c>
      <c r="AJ390" s="236" t="s">
        <v>508</v>
      </c>
      <c r="AK390" s="237">
        <v>1</v>
      </c>
      <c r="AL390" s="238" t="s">
        <v>1599</v>
      </c>
      <c r="AM390" s="233" t="s">
        <v>461</v>
      </c>
      <c r="AN390" s="236"/>
      <c r="AO390" s="240" t="s">
        <v>1051</v>
      </c>
      <c r="AP390" s="223" t="str">
        <f t="shared" si="94"/>
        <v>( 実態調査 )</v>
      </c>
      <c r="AQ390" t="str">
        <f t="shared" si="95"/>
        <v> （準拠する試案連番：この欄は入力不要です）</v>
      </c>
      <c r="AR390" t="str">
        <f t="shared" si="96"/>
        <v> （準拠する試案連番：この欄は入力不要です）</v>
      </c>
      <c r="AS390">
        <f t="shared" si="97"/>
        <v>1</v>
      </c>
      <c r="AX390">
        <f t="shared" si="98"/>
      </c>
      <c r="AY390" t="s">
        <v>140</v>
      </c>
    </row>
    <row r="391" spans="1:51" ht="13.5">
      <c r="A391" s="4">
        <v>2002</v>
      </c>
      <c r="B391" s="5" t="s">
        <v>708</v>
      </c>
      <c r="C391" s="5" t="s">
        <v>1046</v>
      </c>
      <c r="D391" s="6" t="s">
        <v>709</v>
      </c>
      <c r="E391" s="5">
        <v>0</v>
      </c>
      <c r="F391" s="5">
        <v>0</v>
      </c>
      <c r="G391" s="5">
        <v>1</v>
      </c>
      <c r="H391" s="7" t="s">
        <v>710</v>
      </c>
      <c r="I391" s="8"/>
      <c r="J391" s="8" t="s">
        <v>1262</v>
      </c>
      <c r="K391" s="8" t="s">
        <v>809</v>
      </c>
      <c r="L391" s="8" t="s">
        <v>1703</v>
      </c>
      <c r="M391" s="8"/>
      <c r="N391" s="8"/>
      <c r="O391" s="8"/>
      <c r="P391" s="8" t="s">
        <v>1360</v>
      </c>
      <c r="Q391" s="8"/>
      <c r="R391" s="8"/>
      <c r="S391" s="8" t="s">
        <v>293</v>
      </c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9" t="s">
        <v>711</v>
      </c>
      <c r="AJ391" s="236" t="s">
        <v>508</v>
      </c>
      <c r="AK391" s="237">
        <v>1</v>
      </c>
      <c r="AL391" s="238" t="s">
        <v>1599</v>
      </c>
      <c r="AM391" s="233" t="s">
        <v>461</v>
      </c>
      <c r="AN391" s="236"/>
      <c r="AO391" s="240" t="s">
        <v>1051</v>
      </c>
      <c r="AP391" s="223" t="str">
        <f t="shared" si="94"/>
        <v>( 実態調査 )</v>
      </c>
      <c r="AQ391" t="str">
        <f t="shared" si="95"/>
        <v> （準拠する試案連番：この欄は入力不要です）</v>
      </c>
      <c r="AR391" t="str">
        <f t="shared" si="96"/>
        <v> （準拠する試案連番：この欄は入力不要です）</v>
      </c>
      <c r="AS391">
        <f t="shared" si="97"/>
        <v>1</v>
      </c>
      <c r="AX391">
        <f t="shared" si="98"/>
      </c>
      <c r="AY391" t="s">
        <v>140</v>
      </c>
    </row>
    <row r="392" spans="1:51" ht="13.5">
      <c r="A392" s="4">
        <v>2003</v>
      </c>
      <c r="B392" s="5" t="s">
        <v>1046</v>
      </c>
      <c r="C392" s="5" t="s">
        <v>1046</v>
      </c>
      <c r="D392" s="6" t="s">
        <v>712</v>
      </c>
      <c r="E392" s="5">
        <v>0</v>
      </c>
      <c r="F392" s="5">
        <v>0</v>
      </c>
      <c r="G392" s="5">
        <v>1</v>
      </c>
      <c r="H392" s="7" t="s">
        <v>713</v>
      </c>
      <c r="I392" s="8"/>
      <c r="J392" s="8" t="s">
        <v>1262</v>
      </c>
      <c r="K392" s="8" t="s">
        <v>809</v>
      </c>
      <c r="L392" s="8" t="s">
        <v>1703</v>
      </c>
      <c r="M392" s="8"/>
      <c r="N392" s="8"/>
      <c r="O392" s="8"/>
      <c r="P392" s="8" t="s">
        <v>714</v>
      </c>
      <c r="Q392" s="8"/>
      <c r="R392" s="8"/>
      <c r="S392" s="8" t="s">
        <v>293</v>
      </c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9"/>
      <c r="AJ392" s="236" t="s">
        <v>508</v>
      </c>
      <c r="AK392" s="237">
        <v>1</v>
      </c>
      <c r="AL392" s="238" t="s">
        <v>1599</v>
      </c>
      <c r="AM392" s="233" t="s">
        <v>461</v>
      </c>
      <c r="AN392" s="236"/>
      <c r="AO392" s="240" t="s">
        <v>1051</v>
      </c>
      <c r="AP392" s="223" t="str">
        <f t="shared" si="94"/>
        <v>( 実態調査 )</v>
      </c>
      <c r="AQ392" t="str">
        <f t="shared" si="95"/>
        <v> （準拠する試案連番：この欄は入力不要です）</v>
      </c>
      <c r="AR392" t="str">
        <f t="shared" si="96"/>
        <v> （準拠する試案連番：この欄は入力不要です）</v>
      </c>
      <c r="AS392">
        <f t="shared" si="97"/>
        <v>1</v>
      </c>
      <c r="AX392">
        <f t="shared" si="98"/>
      </c>
      <c r="AY392" t="s">
        <v>140</v>
      </c>
    </row>
    <row r="393" spans="1:51" ht="13.5">
      <c r="A393" s="4">
        <v>2004</v>
      </c>
      <c r="B393" s="5" t="s">
        <v>1046</v>
      </c>
      <c r="C393" s="5" t="s">
        <v>1046</v>
      </c>
      <c r="D393" s="6" t="s">
        <v>715</v>
      </c>
      <c r="E393" s="5">
        <v>0</v>
      </c>
      <c r="F393" s="5">
        <v>0</v>
      </c>
      <c r="G393" s="5">
        <v>1</v>
      </c>
      <c r="H393" s="7" t="s">
        <v>716</v>
      </c>
      <c r="I393" s="8"/>
      <c r="J393" s="8" t="s">
        <v>1262</v>
      </c>
      <c r="K393" s="8" t="s">
        <v>717</v>
      </c>
      <c r="L393" s="8" t="s">
        <v>1703</v>
      </c>
      <c r="M393" s="8"/>
      <c r="N393" s="8"/>
      <c r="O393" s="8"/>
      <c r="P393" s="8" t="s">
        <v>38</v>
      </c>
      <c r="Q393" s="8"/>
      <c r="R393" s="8"/>
      <c r="S393" s="8" t="s">
        <v>293</v>
      </c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9" t="s">
        <v>718</v>
      </c>
      <c r="AJ393" s="236" t="s">
        <v>508</v>
      </c>
      <c r="AK393" s="237">
        <v>1</v>
      </c>
      <c r="AL393" s="238" t="s">
        <v>1599</v>
      </c>
      <c r="AM393" s="233" t="s">
        <v>461</v>
      </c>
      <c r="AN393" s="236"/>
      <c r="AO393" s="240" t="s">
        <v>1051</v>
      </c>
      <c r="AP393" s="223" t="str">
        <f t="shared" si="94"/>
        <v>( 実態調査 )</v>
      </c>
      <c r="AQ393" t="str">
        <f t="shared" si="95"/>
        <v> （準拠する試案連番：この欄は入力不要です）</v>
      </c>
      <c r="AR393" t="str">
        <f t="shared" si="96"/>
        <v> （準拠する試案連番：この欄は入力不要です）</v>
      </c>
      <c r="AS393">
        <f t="shared" si="97"/>
        <v>1</v>
      </c>
      <c r="AX393">
        <f t="shared" si="98"/>
      </c>
      <c r="AY393" t="s">
        <v>140</v>
      </c>
    </row>
    <row r="394" spans="1:51" ht="13.5">
      <c r="A394" s="4">
        <v>2005</v>
      </c>
      <c r="B394" s="5" t="s">
        <v>708</v>
      </c>
      <c r="C394" s="5" t="s">
        <v>1046</v>
      </c>
      <c r="D394" s="6" t="s">
        <v>719</v>
      </c>
      <c r="E394" s="5">
        <v>0</v>
      </c>
      <c r="F394" s="5">
        <v>0</v>
      </c>
      <c r="G394" s="5">
        <v>1</v>
      </c>
      <c r="H394" s="7" t="s">
        <v>720</v>
      </c>
      <c r="I394" s="8"/>
      <c r="J394" s="8" t="s">
        <v>1262</v>
      </c>
      <c r="K394" s="8" t="s">
        <v>717</v>
      </c>
      <c r="L394" s="8" t="s">
        <v>1703</v>
      </c>
      <c r="M394" s="8"/>
      <c r="N394" s="8"/>
      <c r="O394" s="8"/>
      <c r="P394" s="8" t="s">
        <v>1360</v>
      </c>
      <c r="Q394" s="8"/>
      <c r="R394" s="8"/>
      <c r="S394" s="8" t="s">
        <v>293</v>
      </c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9"/>
      <c r="AJ394" s="236" t="s">
        <v>509</v>
      </c>
      <c r="AK394" s="237">
        <v>1</v>
      </c>
      <c r="AL394" s="238">
        <v>0</v>
      </c>
      <c r="AM394" s="233" t="s">
        <v>461</v>
      </c>
      <c r="AN394" s="236"/>
      <c r="AO394" s="240" t="s">
        <v>1051</v>
      </c>
      <c r="AP394" s="223" t="str">
        <f t="shared" si="94"/>
        <v>( 類推 )</v>
      </c>
      <c r="AQ394" t="str">
        <f t="shared" si="95"/>
        <v> （準拠する試案連番：0）</v>
      </c>
      <c r="AR394">
        <f t="shared" si="96"/>
      </c>
      <c r="AS394">
        <f t="shared" si="97"/>
        <v>1</v>
      </c>
      <c r="AX394">
        <f t="shared" si="98"/>
      </c>
      <c r="AY394" t="s">
        <v>140</v>
      </c>
    </row>
    <row r="395" spans="1:51" ht="13.5">
      <c r="A395" s="4">
        <v>2006</v>
      </c>
      <c r="B395" s="5" t="s">
        <v>708</v>
      </c>
      <c r="C395" s="5" t="s">
        <v>1046</v>
      </c>
      <c r="D395" s="6" t="s">
        <v>721</v>
      </c>
      <c r="E395" s="5">
        <v>0</v>
      </c>
      <c r="F395" s="5">
        <v>0</v>
      </c>
      <c r="G395" s="5">
        <v>1</v>
      </c>
      <c r="H395" s="7" t="s">
        <v>722</v>
      </c>
      <c r="I395" s="8"/>
      <c r="J395" s="8" t="s">
        <v>1262</v>
      </c>
      <c r="K395" s="8" t="s">
        <v>717</v>
      </c>
      <c r="L395" s="8" t="s">
        <v>1703</v>
      </c>
      <c r="M395" s="8"/>
      <c r="N395" s="8"/>
      <c r="O395" s="8"/>
      <c r="P395" s="8" t="s">
        <v>1360</v>
      </c>
      <c r="Q395" s="8"/>
      <c r="R395" s="8"/>
      <c r="S395" s="8" t="s">
        <v>293</v>
      </c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9"/>
      <c r="AJ395" s="236" t="s">
        <v>509</v>
      </c>
      <c r="AK395" s="237">
        <v>1</v>
      </c>
      <c r="AL395" s="238">
        <v>0</v>
      </c>
      <c r="AM395" s="233" t="s">
        <v>461</v>
      </c>
      <c r="AN395" s="236"/>
      <c r="AO395" s="240" t="s">
        <v>1051</v>
      </c>
      <c r="AP395" s="223" t="str">
        <f t="shared" si="94"/>
        <v>( 類推 )</v>
      </c>
      <c r="AQ395" t="str">
        <f t="shared" si="95"/>
        <v> （準拠する試案連番：0）</v>
      </c>
      <c r="AR395">
        <f t="shared" si="96"/>
      </c>
      <c r="AS395">
        <f t="shared" si="97"/>
        <v>1</v>
      </c>
      <c r="AX395">
        <f t="shared" si="98"/>
      </c>
      <c r="AY395" t="s">
        <v>140</v>
      </c>
    </row>
    <row r="396" spans="1:51" ht="13.5">
      <c r="A396" s="4">
        <v>2007</v>
      </c>
      <c r="B396" s="5" t="s">
        <v>708</v>
      </c>
      <c r="C396" s="5" t="s">
        <v>1046</v>
      </c>
      <c r="D396" s="6" t="s">
        <v>723</v>
      </c>
      <c r="E396" s="5">
        <v>0</v>
      </c>
      <c r="F396" s="5">
        <v>0</v>
      </c>
      <c r="G396" s="5">
        <v>1</v>
      </c>
      <c r="H396" s="7" t="s">
        <v>724</v>
      </c>
      <c r="I396" s="8"/>
      <c r="J396" s="8" t="s">
        <v>1262</v>
      </c>
      <c r="K396" s="8" t="s">
        <v>1697</v>
      </c>
      <c r="L396" s="8"/>
      <c r="M396" s="8"/>
      <c r="N396" s="8"/>
      <c r="O396" s="8"/>
      <c r="P396" s="8" t="s">
        <v>1360</v>
      </c>
      <c r="Q396" s="8"/>
      <c r="R396" s="8"/>
      <c r="S396" s="8" t="s">
        <v>293</v>
      </c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9"/>
      <c r="AJ396" s="236" t="s">
        <v>509</v>
      </c>
      <c r="AK396" s="237">
        <v>1</v>
      </c>
      <c r="AL396" s="238">
        <v>0</v>
      </c>
      <c r="AM396" s="233" t="s">
        <v>461</v>
      </c>
      <c r="AN396" s="236"/>
      <c r="AO396" s="240" t="s">
        <v>1051</v>
      </c>
      <c r="AP396" s="223" t="str">
        <f t="shared" si="94"/>
        <v>( 類推 )</v>
      </c>
      <c r="AQ396" t="str">
        <f t="shared" si="95"/>
        <v> （準拠する試案連番：0）</v>
      </c>
      <c r="AR396">
        <f t="shared" si="96"/>
      </c>
      <c r="AS396">
        <f t="shared" si="97"/>
        <v>1</v>
      </c>
      <c r="AX396">
        <f t="shared" si="98"/>
      </c>
      <c r="AY396" t="s">
        <v>140</v>
      </c>
    </row>
    <row r="397" spans="1:51" ht="13.5">
      <c r="A397" s="4">
        <v>2008</v>
      </c>
      <c r="B397" s="5" t="s">
        <v>1046</v>
      </c>
      <c r="C397" s="5" t="s">
        <v>1046</v>
      </c>
      <c r="D397" s="6" t="s">
        <v>725</v>
      </c>
      <c r="E397" s="5">
        <v>0</v>
      </c>
      <c r="F397" s="5">
        <v>0</v>
      </c>
      <c r="G397" s="5">
        <v>2</v>
      </c>
      <c r="H397" s="7" t="s">
        <v>726</v>
      </c>
      <c r="I397" s="8"/>
      <c r="J397" s="8" t="s">
        <v>1262</v>
      </c>
      <c r="K397" s="8" t="s">
        <v>717</v>
      </c>
      <c r="L397" s="8" t="s">
        <v>1703</v>
      </c>
      <c r="M397" s="8"/>
      <c r="N397" s="8"/>
      <c r="O397" s="8"/>
      <c r="P397" s="8" t="s">
        <v>1360</v>
      </c>
      <c r="Q397" s="8"/>
      <c r="R397" s="8"/>
      <c r="S397" s="8" t="s">
        <v>293</v>
      </c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9" t="s">
        <v>727</v>
      </c>
      <c r="AJ397" s="236" t="s">
        <v>508</v>
      </c>
      <c r="AK397" s="237">
        <v>1</v>
      </c>
      <c r="AL397" s="238" t="s">
        <v>1599</v>
      </c>
      <c r="AM397" s="233" t="s">
        <v>461</v>
      </c>
      <c r="AN397" s="236"/>
      <c r="AO397" s="240" t="s">
        <v>1051</v>
      </c>
      <c r="AP397" s="223" t="str">
        <f t="shared" si="94"/>
        <v>( 実態調査 )</v>
      </c>
      <c r="AQ397" t="str">
        <f t="shared" si="95"/>
        <v> （準拠する試案連番：この欄は入力不要です）</v>
      </c>
      <c r="AR397" t="str">
        <f t="shared" si="96"/>
        <v> （準拠する試案連番：この欄は入力不要です）</v>
      </c>
      <c r="AS397">
        <f t="shared" si="97"/>
        <v>1</v>
      </c>
      <c r="AX397">
        <f t="shared" si="98"/>
      </c>
      <c r="AY397" t="s">
        <v>140</v>
      </c>
    </row>
    <row r="398" spans="1:51" ht="13.5">
      <c r="A398" s="4">
        <v>2013</v>
      </c>
      <c r="B398" s="5" t="s">
        <v>1046</v>
      </c>
      <c r="C398" s="5" t="s">
        <v>1046</v>
      </c>
      <c r="D398" s="6" t="s">
        <v>728</v>
      </c>
      <c r="E398" s="5">
        <v>0</v>
      </c>
      <c r="F398" s="5">
        <v>0</v>
      </c>
      <c r="G398" s="5">
        <v>1</v>
      </c>
      <c r="H398" s="7" t="s">
        <v>729</v>
      </c>
      <c r="I398" s="8" t="s">
        <v>730</v>
      </c>
      <c r="J398" s="8" t="s">
        <v>1262</v>
      </c>
      <c r="K398" s="8" t="s">
        <v>717</v>
      </c>
      <c r="L398" s="8" t="s">
        <v>1215</v>
      </c>
      <c r="M398" s="8"/>
      <c r="N398" s="8"/>
      <c r="O398" s="8"/>
      <c r="P398" s="8" t="s">
        <v>1506</v>
      </c>
      <c r="Q398" s="8"/>
      <c r="R398" s="8"/>
      <c r="S398" s="8" t="s">
        <v>293</v>
      </c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9" t="s">
        <v>731</v>
      </c>
      <c r="AJ398" s="236" t="s">
        <v>743</v>
      </c>
      <c r="AK398" s="237">
        <v>1</v>
      </c>
      <c r="AL398" s="238">
        <v>467</v>
      </c>
      <c r="AM398" s="233" t="s">
        <v>461</v>
      </c>
      <c r="AN398" s="236"/>
      <c r="AO398" s="240" t="s">
        <v>1051</v>
      </c>
      <c r="AP398" s="223" t="str">
        <f t="shared" si="94"/>
        <v>( 準拠 )</v>
      </c>
      <c r="AQ398" t="str">
        <f t="shared" si="95"/>
        <v> （準拠する試案連番：467）</v>
      </c>
      <c r="AR398" t="str">
        <f t="shared" si="96"/>
        <v> （準拠する試案連番：467）</v>
      </c>
      <c r="AS398">
        <f t="shared" si="97"/>
        <v>1</v>
      </c>
      <c r="AX398">
        <f t="shared" si="98"/>
      </c>
      <c r="AY398" t="s">
        <v>140</v>
      </c>
    </row>
    <row r="399" spans="1:51" ht="13.5">
      <c r="A399" s="4">
        <v>2014</v>
      </c>
      <c r="B399" s="5" t="s">
        <v>1046</v>
      </c>
      <c r="C399" s="5" t="s">
        <v>1046</v>
      </c>
      <c r="D399" s="6" t="s">
        <v>732</v>
      </c>
      <c r="E399" s="5">
        <v>0</v>
      </c>
      <c r="F399" s="5">
        <v>0</v>
      </c>
      <c r="G399" s="5">
        <v>1</v>
      </c>
      <c r="H399" s="7" t="s">
        <v>733</v>
      </c>
      <c r="I399" s="8" t="s">
        <v>734</v>
      </c>
      <c r="J399" s="8" t="s">
        <v>1262</v>
      </c>
      <c r="K399" s="8" t="s">
        <v>717</v>
      </c>
      <c r="L399" s="8" t="s">
        <v>1215</v>
      </c>
      <c r="M399" s="8"/>
      <c r="N399" s="8"/>
      <c r="O399" s="8"/>
      <c r="P399" s="8" t="s">
        <v>1506</v>
      </c>
      <c r="Q399" s="8"/>
      <c r="R399" s="8"/>
      <c r="S399" s="8" t="s">
        <v>293</v>
      </c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9" t="s">
        <v>735</v>
      </c>
      <c r="AJ399" s="236" t="s">
        <v>508</v>
      </c>
      <c r="AK399" s="237">
        <v>1</v>
      </c>
      <c r="AL399" s="238" t="s">
        <v>1599</v>
      </c>
      <c r="AM399" s="233" t="s">
        <v>461</v>
      </c>
      <c r="AN399" s="236"/>
      <c r="AO399" s="240" t="s">
        <v>1051</v>
      </c>
      <c r="AP399" s="223" t="str">
        <f t="shared" si="94"/>
        <v>( 実態調査 )</v>
      </c>
      <c r="AQ399" t="str">
        <f t="shared" si="95"/>
        <v> （準拠する試案連番：この欄は入力不要です）</v>
      </c>
      <c r="AR399" t="str">
        <f t="shared" si="96"/>
        <v> （準拠する試案連番：この欄は入力不要です）</v>
      </c>
      <c r="AS399">
        <f t="shared" si="97"/>
        <v>1</v>
      </c>
      <c r="AX399">
        <f t="shared" si="98"/>
      </c>
      <c r="AY399" t="s">
        <v>140</v>
      </c>
    </row>
    <row r="400" spans="1:51" ht="13.5">
      <c r="A400" s="4">
        <v>2015</v>
      </c>
      <c r="B400" s="5" t="s">
        <v>1046</v>
      </c>
      <c r="C400" s="5" t="s">
        <v>1046</v>
      </c>
      <c r="D400" s="6" t="s">
        <v>736</v>
      </c>
      <c r="E400" s="5">
        <v>0</v>
      </c>
      <c r="F400" s="5">
        <v>0</v>
      </c>
      <c r="G400" s="5">
        <v>1</v>
      </c>
      <c r="H400" s="7" t="s">
        <v>737</v>
      </c>
      <c r="I400" s="8" t="s">
        <v>1218</v>
      </c>
      <c r="J400" s="8" t="s">
        <v>1262</v>
      </c>
      <c r="K400" s="8" t="s">
        <v>717</v>
      </c>
      <c r="L400" s="8" t="s">
        <v>1215</v>
      </c>
      <c r="M400" s="8"/>
      <c r="N400" s="8"/>
      <c r="O400" s="8"/>
      <c r="P400" s="8" t="s">
        <v>1506</v>
      </c>
      <c r="Q400" s="8"/>
      <c r="R400" s="8"/>
      <c r="S400" s="8" t="s">
        <v>293</v>
      </c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9" t="s">
        <v>1161</v>
      </c>
      <c r="AJ400" s="236" t="s">
        <v>509</v>
      </c>
      <c r="AK400" s="237">
        <v>1</v>
      </c>
      <c r="AL400" s="238">
        <v>0</v>
      </c>
      <c r="AM400" s="233" t="s">
        <v>461</v>
      </c>
      <c r="AN400" s="236"/>
      <c r="AO400" s="240" t="s">
        <v>1051</v>
      </c>
      <c r="AP400" s="223" t="str">
        <f t="shared" si="94"/>
        <v>( 類推 )</v>
      </c>
      <c r="AQ400" t="str">
        <f t="shared" si="95"/>
        <v> （準拠する試案連番：0）</v>
      </c>
      <c r="AR400">
        <f t="shared" si="96"/>
      </c>
      <c r="AS400">
        <f t="shared" si="97"/>
        <v>1</v>
      </c>
      <c r="AX400">
        <f t="shared" si="98"/>
      </c>
      <c r="AY400" t="s">
        <v>140</v>
      </c>
    </row>
    <row r="401" spans="1:51" ht="13.5">
      <c r="A401" s="4">
        <v>2016</v>
      </c>
      <c r="B401" s="5" t="s">
        <v>1046</v>
      </c>
      <c r="C401" s="5" t="s">
        <v>1046</v>
      </c>
      <c r="D401" s="6" t="s">
        <v>1162</v>
      </c>
      <c r="E401" s="5">
        <v>0</v>
      </c>
      <c r="F401" s="5">
        <v>0</v>
      </c>
      <c r="G401" s="5">
        <v>1</v>
      </c>
      <c r="H401" s="7" t="s">
        <v>1163</v>
      </c>
      <c r="I401" s="8" t="s">
        <v>1164</v>
      </c>
      <c r="J401" s="8" t="s">
        <v>1262</v>
      </c>
      <c r="K401" s="8" t="s">
        <v>717</v>
      </c>
      <c r="L401" s="8" t="s">
        <v>1215</v>
      </c>
      <c r="M401" s="8"/>
      <c r="N401" s="8"/>
      <c r="O401" s="8"/>
      <c r="P401" s="8" t="s">
        <v>1506</v>
      </c>
      <c r="Q401" s="8"/>
      <c r="R401" s="8"/>
      <c r="S401" s="8" t="s">
        <v>293</v>
      </c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9" t="s">
        <v>1165</v>
      </c>
      <c r="AJ401" s="236" t="s">
        <v>509</v>
      </c>
      <c r="AK401" s="237">
        <v>1</v>
      </c>
      <c r="AL401" s="238">
        <v>0</v>
      </c>
      <c r="AM401" s="233" t="s">
        <v>461</v>
      </c>
      <c r="AN401" s="236"/>
      <c r="AO401" s="240" t="s">
        <v>1051</v>
      </c>
      <c r="AP401" s="223" t="str">
        <f t="shared" si="94"/>
        <v>( 類推 )</v>
      </c>
      <c r="AQ401" t="str">
        <f t="shared" si="95"/>
        <v> （準拠する試案連番：0）</v>
      </c>
      <c r="AR401">
        <f t="shared" si="96"/>
      </c>
      <c r="AS401">
        <f t="shared" si="97"/>
        <v>1</v>
      </c>
      <c r="AX401">
        <f t="shared" si="98"/>
      </c>
      <c r="AY401" t="s">
        <v>140</v>
      </c>
    </row>
    <row r="402" spans="1:51" ht="13.5">
      <c r="A402" s="4">
        <v>2017</v>
      </c>
      <c r="B402" s="5" t="s">
        <v>708</v>
      </c>
      <c r="C402" s="5" t="s">
        <v>1046</v>
      </c>
      <c r="D402" s="6" t="s">
        <v>1166</v>
      </c>
      <c r="E402" s="5">
        <v>0</v>
      </c>
      <c r="F402" s="5">
        <v>0</v>
      </c>
      <c r="G402" s="5">
        <v>1</v>
      </c>
      <c r="H402" s="7" t="s">
        <v>823</v>
      </c>
      <c r="I402" s="8" t="s">
        <v>824</v>
      </c>
      <c r="J402" s="8" t="s">
        <v>1262</v>
      </c>
      <c r="K402" s="8" t="s">
        <v>717</v>
      </c>
      <c r="L402" s="8" t="s">
        <v>1215</v>
      </c>
      <c r="M402" s="8"/>
      <c r="N402" s="8"/>
      <c r="O402" s="8"/>
      <c r="P402" s="8" t="s">
        <v>1506</v>
      </c>
      <c r="Q402" s="8"/>
      <c r="R402" s="8"/>
      <c r="S402" s="8" t="s">
        <v>293</v>
      </c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9" t="s">
        <v>889</v>
      </c>
      <c r="AJ402" s="236" t="s">
        <v>509</v>
      </c>
      <c r="AK402" s="237">
        <v>1</v>
      </c>
      <c r="AL402" s="238">
        <v>0</v>
      </c>
      <c r="AM402" s="233" t="s">
        <v>461</v>
      </c>
      <c r="AN402" s="236"/>
      <c r="AO402" s="240" t="s">
        <v>1051</v>
      </c>
      <c r="AP402" s="223" t="str">
        <f t="shared" si="94"/>
        <v>( 類推 )</v>
      </c>
      <c r="AQ402" t="str">
        <f t="shared" si="95"/>
        <v> （準拠する試案連番：0）</v>
      </c>
      <c r="AR402">
        <f t="shared" si="96"/>
      </c>
      <c r="AS402">
        <f t="shared" si="97"/>
        <v>1</v>
      </c>
      <c r="AX402">
        <f t="shared" si="98"/>
      </c>
      <c r="AY402" t="s">
        <v>140</v>
      </c>
    </row>
    <row r="403" spans="1:51" ht="13.5">
      <c r="A403" s="4">
        <v>2018</v>
      </c>
      <c r="B403" s="5" t="s">
        <v>708</v>
      </c>
      <c r="C403" s="5" t="s">
        <v>1046</v>
      </c>
      <c r="D403" s="6" t="s">
        <v>826</v>
      </c>
      <c r="E403" s="5">
        <v>0</v>
      </c>
      <c r="F403" s="5">
        <v>0</v>
      </c>
      <c r="G403" s="5">
        <v>1</v>
      </c>
      <c r="H403" s="7" t="s">
        <v>827</v>
      </c>
      <c r="I403" s="8" t="s">
        <v>828</v>
      </c>
      <c r="J403" s="8" t="s">
        <v>1262</v>
      </c>
      <c r="K403" s="8" t="s">
        <v>717</v>
      </c>
      <c r="L403" s="8" t="s">
        <v>1215</v>
      </c>
      <c r="M403" s="8"/>
      <c r="N403" s="8"/>
      <c r="O403" s="8"/>
      <c r="P403" s="8" t="s">
        <v>1506</v>
      </c>
      <c r="Q403" s="8"/>
      <c r="R403" s="8"/>
      <c r="S403" s="8" t="s">
        <v>293</v>
      </c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9" t="s">
        <v>890</v>
      </c>
      <c r="AJ403" s="236" t="s">
        <v>508</v>
      </c>
      <c r="AK403" s="237">
        <v>1</v>
      </c>
      <c r="AL403" s="238" t="s">
        <v>1599</v>
      </c>
      <c r="AM403" s="233" t="s">
        <v>461</v>
      </c>
      <c r="AN403" s="236"/>
      <c r="AO403" s="240" t="s">
        <v>1051</v>
      </c>
      <c r="AP403" s="223" t="str">
        <f t="shared" si="94"/>
        <v>( 実態調査 )</v>
      </c>
      <c r="AQ403" t="str">
        <f t="shared" si="95"/>
        <v> （準拠する試案連番：この欄は入力不要です）</v>
      </c>
      <c r="AR403" t="str">
        <f t="shared" si="96"/>
        <v> （準拠する試案連番：この欄は入力不要です）</v>
      </c>
      <c r="AS403">
        <f t="shared" si="97"/>
        <v>1</v>
      </c>
      <c r="AX403">
        <f t="shared" si="98"/>
      </c>
      <c r="AY403" t="s">
        <v>140</v>
      </c>
    </row>
    <row r="404" spans="1:51" ht="13.5">
      <c r="A404" s="4">
        <v>2019</v>
      </c>
      <c r="B404" s="5" t="s">
        <v>708</v>
      </c>
      <c r="C404" s="5" t="s">
        <v>1046</v>
      </c>
      <c r="D404" s="6" t="s">
        <v>829</v>
      </c>
      <c r="E404" s="5">
        <v>0</v>
      </c>
      <c r="F404" s="5">
        <v>0</v>
      </c>
      <c r="G404" s="5">
        <v>1</v>
      </c>
      <c r="H404" s="7" t="s">
        <v>830</v>
      </c>
      <c r="I404" s="8"/>
      <c r="J404" s="8" t="s">
        <v>1262</v>
      </c>
      <c r="K404" s="8" t="s">
        <v>717</v>
      </c>
      <c r="L404" s="8" t="s">
        <v>1215</v>
      </c>
      <c r="M404" s="8"/>
      <c r="N404" s="8"/>
      <c r="O404" s="8"/>
      <c r="P404" s="8" t="s">
        <v>1275</v>
      </c>
      <c r="Q404" s="8"/>
      <c r="R404" s="8"/>
      <c r="S404" s="8" t="s">
        <v>293</v>
      </c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9"/>
      <c r="AJ404" s="236" t="s">
        <v>509</v>
      </c>
      <c r="AK404" s="237">
        <v>1</v>
      </c>
      <c r="AL404" s="238">
        <v>0</v>
      </c>
      <c r="AM404" s="233" t="s">
        <v>461</v>
      </c>
      <c r="AN404" s="236"/>
      <c r="AO404" s="240" t="s">
        <v>1051</v>
      </c>
      <c r="AP404" s="223" t="str">
        <f t="shared" si="94"/>
        <v>( 類推 )</v>
      </c>
      <c r="AQ404" t="str">
        <f t="shared" si="95"/>
        <v> （準拠する試案連番：0）</v>
      </c>
      <c r="AR404">
        <f t="shared" si="96"/>
      </c>
      <c r="AS404">
        <f t="shared" si="97"/>
        <v>1</v>
      </c>
      <c r="AX404">
        <f t="shared" si="98"/>
      </c>
      <c r="AY404" t="s">
        <v>140</v>
      </c>
    </row>
    <row r="405" spans="1:51" ht="13.5">
      <c r="A405" s="4">
        <v>2020</v>
      </c>
      <c r="B405" s="5" t="s">
        <v>708</v>
      </c>
      <c r="C405" s="5" t="s">
        <v>1046</v>
      </c>
      <c r="D405" s="6" t="s">
        <v>831</v>
      </c>
      <c r="E405" s="5">
        <v>0</v>
      </c>
      <c r="F405" s="5">
        <v>0</v>
      </c>
      <c r="G405" s="5">
        <v>1</v>
      </c>
      <c r="H405" s="7" t="s">
        <v>832</v>
      </c>
      <c r="I405" s="8"/>
      <c r="J405" s="8" t="s">
        <v>1262</v>
      </c>
      <c r="K405" s="8" t="s">
        <v>717</v>
      </c>
      <c r="L405" s="8" t="s">
        <v>833</v>
      </c>
      <c r="M405" s="8"/>
      <c r="N405" s="8"/>
      <c r="O405" s="8"/>
      <c r="P405" s="8" t="s">
        <v>49</v>
      </c>
      <c r="Q405" s="8"/>
      <c r="R405" s="8"/>
      <c r="S405" s="8" t="s">
        <v>293</v>
      </c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9"/>
      <c r="AJ405" s="236" t="s">
        <v>508</v>
      </c>
      <c r="AK405" s="237">
        <v>1</v>
      </c>
      <c r="AL405" s="238" t="s">
        <v>1599</v>
      </c>
      <c r="AM405" s="233" t="s">
        <v>461</v>
      </c>
      <c r="AN405" s="236"/>
      <c r="AO405" s="240" t="s">
        <v>1051</v>
      </c>
      <c r="AP405" s="223" t="str">
        <f t="shared" si="94"/>
        <v>( 実態調査 )</v>
      </c>
      <c r="AQ405" t="str">
        <f t="shared" si="95"/>
        <v> （準拠する試案連番：この欄は入力不要です）</v>
      </c>
      <c r="AR405" t="str">
        <f t="shared" si="96"/>
        <v> （準拠する試案連番：この欄は入力不要です）</v>
      </c>
      <c r="AS405">
        <f t="shared" si="97"/>
        <v>1</v>
      </c>
      <c r="AX405">
        <f t="shared" si="98"/>
      </c>
      <c r="AY405" t="s">
        <v>140</v>
      </c>
    </row>
    <row r="406" spans="1:51" ht="13.5">
      <c r="A406" s="4">
        <v>2021</v>
      </c>
      <c r="B406" s="5" t="s">
        <v>1046</v>
      </c>
      <c r="C406" s="5" t="s">
        <v>1046</v>
      </c>
      <c r="D406" s="6" t="s">
        <v>834</v>
      </c>
      <c r="E406" s="5">
        <v>0</v>
      </c>
      <c r="F406" s="5">
        <v>0</v>
      </c>
      <c r="G406" s="5">
        <v>2</v>
      </c>
      <c r="H406" s="7" t="s">
        <v>835</v>
      </c>
      <c r="I406" s="8"/>
      <c r="J406" s="8" t="s">
        <v>1262</v>
      </c>
      <c r="K406" s="8" t="s">
        <v>874</v>
      </c>
      <c r="L406" s="8" t="s">
        <v>1347</v>
      </c>
      <c r="M406" s="8"/>
      <c r="N406" s="8"/>
      <c r="O406" s="8"/>
      <c r="P406" s="8" t="s">
        <v>1360</v>
      </c>
      <c r="Q406" s="8"/>
      <c r="R406" s="8"/>
      <c r="S406" s="8" t="s">
        <v>293</v>
      </c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9" t="s">
        <v>836</v>
      </c>
      <c r="AJ406" s="236" t="s">
        <v>508</v>
      </c>
      <c r="AK406" s="237">
        <v>1</v>
      </c>
      <c r="AL406" s="238" t="s">
        <v>1599</v>
      </c>
      <c r="AM406" s="233" t="s">
        <v>461</v>
      </c>
      <c r="AN406" s="236"/>
      <c r="AO406" s="240" t="s">
        <v>1051</v>
      </c>
      <c r="AP406" s="223" t="str">
        <f t="shared" si="94"/>
        <v>( 実態調査 )</v>
      </c>
      <c r="AQ406" t="str">
        <f t="shared" si="95"/>
        <v> （準拠する試案連番：この欄は入力不要です）</v>
      </c>
      <c r="AR406" t="str">
        <f t="shared" si="96"/>
        <v> （準拠する試案連番：この欄は入力不要です）</v>
      </c>
      <c r="AS406">
        <f t="shared" si="97"/>
        <v>1</v>
      </c>
      <c r="AX406">
        <f t="shared" si="98"/>
      </c>
      <c r="AY406" t="s">
        <v>140</v>
      </c>
    </row>
    <row r="407" spans="1:51" ht="13.5">
      <c r="A407" s="4">
        <v>2029</v>
      </c>
      <c r="B407" s="5" t="s">
        <v>1046</v>
      </c>
      <c r="C407" s="5" t="s">
        <v>1046</v>
      </c>
      <c r="D407" s="6" t="s">
        <v>837</v>
      </c>
      <c r="E407" s="5">
        <v>0</v>
      </c>
      <c r="F407" s="5">
        <v>0</v>
      </c>
      <c r="G407" s="5">
        <v>2</v>
      </c>
      <c r="H407" s="7" t="s">
        <v>838</v>
      </c>
      <c r="I407" s="8"/>
      <c r="J407" s="8" t="s">
        <v>1262</v>
      </c>
      <c r="K407" s="8" t="s">
        <v>874</v>
      </c>
      <c r="L407" s="8" t="s">
        <v>1347</v>
      </c>
      <c r="M407" s="8"/>
      <c r="N407" s="8"/>
      <c r="O407" s="8"/>
      <c r="P407" s="8" t="s">
        <v>1360</v>
      </c>
      <c r="Q407" s="8"/>
      <c r="R407" s="8"/>
      <c r="S407" s="8" t="s">
        <v>293</v>
      </c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9" t="s">
        <v>839</v>
      </c>
      <c r="AJ407" s="236" t="s">
        <v>508</v>
      </c>
      <c r="AK407" s="237">
        <v>1</v>
      </c>
      <c r="AL407" s="238" t="s">
        <v>1599</v>
      </c>
      <c r="AM407" s="233" t="s">
        <v>461</v>
      </c>
      <c r="AN407" s="236"/>
      <c r="AO407" s="240" t="s">
        <v>1051</v>
      </c>
      <c r="AP407" s="223" t="str">
        <f t="shared" si="94"/>
        <v>( 実態調査 )</v>
      </c>
      <c r="AQ407" t="str">
        <f t="shared" si="95"/>
        <v> （準拠する試案連番：この欄は入力不要です）</v>
      </c>
      <c r="AR407" t="str">
        <f t="shared" si="96"/>
        <v> （準拠する試案連番：この欄は入力不要です）</v>
      </c>
      <c r="AS407">
        <f t="shared" si="97"/>
        <v>1</v>
      </c>
      <c r="AX407">
        <f t="shared" si="98"/>
      </c>
      <c r="AY407" t="s">
        <v>140</v>
      </c>
    </row>
    <row r="408" spans="1:51" ht="13.5">
      <c r="A408" s="4">
        <v>2037</v>
      </c>
      <c r="B408" s="5" t="s">
        <v>708</v>
      </c>
      <c r="C408" s="5" t="s">
        <v>1046</v>
      </c>
      <c r="D408" s="6" t="s">
        <v>895</v>
      </c>
      <c r="E408" s="5">
        <v>0</v>
      </c>
      <c r="F408" s="5">
        <v>0</v>
      </c>
      <c r="G408" s="5">
        <v>2</v>
      </c>
      <c r="H408" s="7" t="s">
        <v>1391</v>
      </c>
      <c r="I408" s="8"/>
      <c r="J408" s="8" t="s">
        <v>1262</v>
      </c>
      <c r="K408" s="8" t="s">
        <v>1700</v>
      </c>
      <c r="L408" s="8" t="s">
        <v>1347</v>
      </c>
      <c r="M408" s="8"/>
      <c r="N408" s="8"/>
      <c r="O408" s="8"/>
      <c r="P408" s="8" t="s">
        <v>1506</v>
      </c>
      <c r="Q408" s="8"/>
      <c r="R408" s="8"/>
      <c r="S408" s="8" t="s">
        <v>293</v>
      </c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9"/>
      <c r="AJ408" s="236" t="s">
        <v>509</v>
      </c>
      <c r="AK408" s="237">
        <v>1</v>
      </c>
      <c r="AL408" s="238">
        <v>0</v>
      </c>
      <c r="AM408" s="233" t="s">
        <v>461</v>
      </c>
      <c r="AN408" s="236"/>
      <c r="AO408" s="240" t="s">
        <v>1051</v>
      </c>
      <c r="AP408" s="223" t="str">
        <f t="shared" si="94"/>
        <v>( 類推 )</v>
      </c>
      <c r="AQ408" t="str">
        <f t="shared" si="95"/>
        <v> （準拠する試案連番：0）</v>
      </c>
      <c r="AR408">
        <f t="shared" si="96"/>
      </c>
      <c r="AS408">
        <f t="shared" si="97"/>
        <v>1</v>
      </c>
      <c r="AX408">
        <f t="shared" si="98"/>
      </c>
      <c r="AY408" t="s">
        <v>140</v>
      </c>
    </row>
    <row r="409" spans="1:51" ht="13.5">
      <c r="A409" s="4">
        <v>2045</v>
      </c>
      <c r="B409" s="5" t="s">
        <v>1046</v>
      </c>
      <c r="C409" s="5" t="s">
        <v>1046</v>
      </c>
      <c r="D409" s="6" t="s">
        <v>1392</v>
      </c>
      <c r="E409" s="5">
        <v>0</v>
      </c>
      <c r="F409" s="5">
        <v>0</v>
      </c>
      <c r="G409" s="5">
        <v>1</v>
      </c>
      <c r="H409" s="7" t="s">
        <v>1393</v>
      </c>
      <c r="I409" s="8" t="s">
        <v>1393</v>
      </c>
      <c r="J409" s="8" t="s">
        <v>1353</v>
      </c>
      <c r="K409" s="8" t="s">
        <v>305</v>
      </c>
      <c r="L409" s="8"/>
      <c r="M409" s="8"/>
      <c r="N409" s="8"/>
      <c r="O409" s="8"/>
      <c r="P409" s="8" t="s">
        <v>6</v>
      </c>
      <c r="Q409" s="8"/>
      <c r="R409" s="8"/>
      <c r="S409" s="8" t="s">
        <v>293</v>
      </c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9" t="s">
        <v>1394</v>
      </c>
      <c r="AJ409" s="10" t="s">
        <v>593</v>
      </c>
      <c r="AK409" s="222" t="s">
        <v>1599</v>
      </c>
      <c r="AL409" s="8" t="s">
        <v>1599</v>
      </c>
      <c r="AM409" s="86" t="s">
        <v>1109</v>
      </c>
      <c r="AN409" s="10"/>
      <c r="AO409" s="12" t="s">
        <v>1051</v>
      </c>
      <c r="AP409" s="223" t="str">
        <f>"( "&amp;AJ409&amp;" )"</f>
        <v>( 調査期間中データなし )</v>
      </c>
      <c r="AQ409" t="str">
        <f>IF(AL409="準拠する試案№をご入力下さい",""," （準拠する試案連番："&amp;AL409&amp;"）")</f>
        <v> （準拠する試案連番：この欄は入力不要です）</v>
      </c>
      <c r="AR409" t="str">
        <f>IF(OR(AL409="準拠する連番があれば試案№を、なければ0をご入力下さい",AL409=0),""," （準拠する試案連番："&amp;AL409&amp;"）")</f>
        <v> （準拠する試案連番：この欄は入力不要です）</v>
      </c>
      <c r="AS409">
        <f>IF(OR(AK409="この欄は入力不要です",AK409="調査していれば件数、調査していなければ0をご入力下さい",AK409=0),0,AK409)</f>
        <v>0</v>
      </c>
      <c r="AX409">
        <f t="shared" si="98"/>
        <v>1</v>
      </c>
      <c r="AY409" t="s">
        <v>291</v>
      </c>
    </row>
    <row r="410" spans="1:51" ht="13.5">
      <c r="A410" s="4">
        <v>2045</v>
      </c>
      <c r="B410" s="5" t="s">
        <v>1046</v>
      </c>
      <c r="C410" s="5" t="s">
        <v>1046</v>
      </c>
      <c r="D410" s="6" t="s">
        <v>1392</v>
      </c>
      <c r="E410" s="5">
        <v>0</v>
      </c>
      <c r="F410" s="5">
        <v>0</v>
      </c>
      <c r="G410" s="5">
        <v>1</v>
      </c>
      <c r="H410" s="7" t="s">
        <v>1393</v>
      </c>
      <c r="I410" s="8" t="s">
        <v>1393</v>
      </c>
      <c r="J410" s="8" t="s">
        <v>1353</v>
      </c>
      <c r="K410" s="8" t="s">
        <v>305</v>
      </c>
      <c r="L410" s="8"/>
      <c r="M410" s="8"/>
      <c r="N410" s="8"/>
      <c r="O410" s="8"/>
      <c r="P410" s="8" t="s">
        <v>6</v>
      </c>
      <c r="Q410" s="8"/>
      <c r="R410" s="8"/>
      <c r="S410" s="8" t="s">
        <v>293</v>
      </c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9" t="s">
        <v>1394</v>
      </c>
      <c r="AJ410" s="236" t="s">
        <v>509</v>
      </c>
      <c r="AK410" s="237">
        <v>1</v>
      </c>
      <c r="AL410" s="238">
        <v>0</v>
      </c>
      <c r="AM410" s="233" t="s">
        <v>461</v>
      </c>
      <c r="AN410" s="236"/>
      <c r="AO410" s="240" t="s">
        <v>1051</v>
      </c>
      <c r="AP410" s="223" t="str">
        <f t="shared" si="94"/>
        <v>( 類推 )</v>
      </c>
      <c r="AQ410" t="str">
        <f t="shared" si="95"/>
        <v> （準拠する試案連番：0）</v>
      </c>
      <c r="AR410">
        <f t="shared" si="96"/>
      </c>
      <c r="AS410">
        <f t="shared" si="97"/>
        <v>1</v>
      </c>
      <c r="AX410">
        <f t="shared" si="98"/>
        <v>1</v>
      </c>
      <c r="AY410" t="s">
        <v>140</v>
      </c>
    </row>
    <row r="411" spans="1:51" ht="13.5">
      <c r="A411" s="4">
        <v>2046</v>
      </c>
      <c r="B411" s="5" t="s">
        <v>1046</v>
      </c>
      <c r="C411" s="5" t="s">
        <v>1046</v>
      </c>
      <c r="D411" s="6" t="s">
        <v>1298</v>
      </c>
      <c r="E411" s="5">
        <v>0</v>
      </c>
      <c r="F411" s="5">
        <v>0</v>
      </c>
      <c r="G411" s="5">
        <v>2</v>
      </c>
      <c r="H411" s="7" t="s">
        <v>1590</v>
      </c>
      <c r="I411" s="8" t="s">
        <v>1591</v>
      </c>
      <c r="J411" s="8" t="s">
        <v>1267</v>
      </c>
      <c r="K411" s="8" t="s">
        <v>1592</v>
      </c>
      <c r="L411" s="8" t="s">
        <v>1347</v>
      </c>
      <c r="M411" s="8"/>
      <c r="N411" s="8"/>
      <c r="O411" s="8"/>
      <c r="P411" s="8" t="s">
        <v>40</v>
      </c>
      <c r="Q411" s="8"/>
      <c r="R411" s="8"/>
      <c r="S411" s="8" t="s">
        <v>293</v>
      </c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9" t="s">
        <v>1593</v>
      </c>
      <c r="AJ411" s="236" t="s">
        <v>509</v>
      </c>
      <c r="AK411" s="237">
        <v>1</v>
      </c>
      <c r="AL411" s="238">
        <v>0</v>
      </c>
      <c r="AM411" s="233" t="s">
        <v>461</v>
      </c>
      <c r="AN411" s="236"/>
      <c r="AO411" s="240" t="s">
        <v>1051</v>
      </c>
      <c r="AP411" s="223" t="str">
        <f t="shared" si="94"/>
        <v>( 類推 )</v>
      </c>
      <c r="AQ411" t="str">
        <f t="shared" si="95"/>
        <v> （準拠する試案連番：0）</v>
      </c>
      <c r="AR411">
        <f t="shared" si="96"/>
      </c>
      <c r="AS411">
        <f t="shared" si="97"/>
        <v>1</v>
      </c>
      <c r="AX411">
        <f t="shared" si="98"/>
      </c>
      <c r="AY411" t="s">
        <v>140</v>
      </c>
    </row>
    <row r="412" spans="1:51" ht="13.5">
      <c r="A412" s="4">
        <v>2050</v>
      </c>
      <c r="B412" s="5" t="s">
        <v>1046</v>
      </c>
      <c r="C412" s="5" t="s">
        <v>1046</v>
      </c>
      <c r="D412" s="6" t="s">
        <v>1594</v>
      </c>
      <c r="E412" s="5">
        <v>0</v>
      </c>
      <c r="F412" s="5">
        <v>0</v>
      </c>
      <c r="G412" s="5">
        <v>2</v>
      </c>
      <c r="H412" s="7" t="s">
        <v>1300</v>
      </c>
      <c r="I412" s="8" t="s">
        <v>1301</v>
      </c>
      <c r="J412" s="8" t="s">
        <v>1267</v>
      </c>
      <c r="K412" s="8" t="s">
        <v>1592</v>
      </c>
      <c r="L412" s="8" t="s">
        <v>1347</v>
      </c>
      <c r="M412" s="8"/>
      <c r="N412" s="8"/>
      <c r="O412" s="8"/>
      <c r="P412" s="8" t="s">
        <v>40</v>
      </c>
      <c r="Q412" s="8"/>
      <c r="R412" s="8"/>
      <c r="S412" s="8" t="s">
        <v>293</v>
      </c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9" t="s">
        <v>1302</v>
      </c>
      <c r="AJ412" s="236" t="s">
        <v>509</v>
      </c>
      <c r="AK412" s="237">
        <v>1</v>
      </c>
      <c r="AL412" s="238">
        <v>0</v>
      </c>
      <c r="AM412" s="233" t="s">
        <v>461</v>
      </c>
      <c r="AN412" s="236"/>
      <c r="AO412" s="240" t="s">
        <v>1051</v>
      </c>
      <c r="AP412" s="223" t="str">
        <f aca="true" t="shared" si="99" ref="AP412:AP426">"( "&amp;AJ412&amp;" )"</f>
        <v>( 類推 )</v>
      </c>
      <c r="AQ412" t="str">
        <f aca="true" t="shared" si="100" ref="AQ412:AQ426">IF(AL412="準拠する試案№をご入力下さい",""," （準拠する試案連番："&amp;AL412&amp;"）")</f>
        <v> （準拠する試案連番：0）</v>
      </c>
      <c r="AR412">
        <f aca="true" t="shared" si="101" ref="AR412:AR426">IF(OR(AL412="準拠する連番があれば試案№を、なければ0をご入力下さい",AL412=0),""," （準拠する試案連番："&amp;AL412&amp;"）")</f>
      </c>
      <c r="AS412">
        <f aca="true" t="shared" si="102" ref="AS412:AS426">IF(OR(AK412="この欄は入力不要です",AK412="調査していれば件数、調査していなければ0をご入力下さい",AK412=0),0,AK412)</f>
        <v>1</v>
      </c>
      <c r="AX412">
        <f t="shared" si="98"/>
      </c>
      <c r="AY412" t="s">
        <v>140</v>
      </c>
    </row>
    <row r="413" spans="1:51" ht="13.5">
      <c r="A413" s="4">
        <v>2053</v>
      </c>
      <c r="B413" s="5" t="s">
        <v>1046</v>
      </c>
      <c r="C413" s="5" t="s">
        <v>1046</v>
      </c>
      <c r="D413" s="6" t="s">
        <v>1303</v>
      </c>
      <c r="E413" s="5">
        <v>0</v>
      </c>
      <c r="F413" s="5">
        <v>0</v>
      </c>
      <c r="G413" s="5">
        <v>2</v>
      </c>
      <c r="H413" s="7" t="s">
        <v>870</v>
      </c>
      <c r="I413" s="8"/>
      <c r="J413" s="8" t="s">
        <v>1262</v>
      </c>
      <c r="K413" s="8" t="s">
        <v>1700</v>
      </c>
      <c r="L413" s="8" t="s">
        <v>871</v>
      </c>
      <c r="M413" s="8"/>
      <c r="N413" s="8"/>
      <c r="O413" s="8"/>
      <c r="P413" s="8" t="s">
        <v>38</v>
      </c>
      <c r="Q413" s="8"/>
      <c r="R413" s="8"/>
      <c r="S413" s="8" t="s">
        <v>293</v>
      </c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9" t="s">
        <v>1304</v>
      </c>
      <c r="AJ413" s="236" t="s">
        <v>508</v>
      </c>
      <c r="AK413" s="237">
        <v>1</v>
      </c>
      <c r="AL413" s="238" t="s">
        <v>1599</v>
      </c>
      <c r="AM413" s="233" t="s">
        <v>461</v>
      </c>
      <c r="AN413" s="236"/>
      <c r="AO413" s="240" t="s">
        <v>1051</v>
      </c>
      <c r="AP413" s="223" t="str">
        <f t="shared" si="99"/>
        <v>( 実態調査 )</v>
      </c>
      <c r="AQ413" t="str">
        <f t="shared" si="100"/>
        <v> （準拠する試案連番：この欄は入力不要です）</v>
      </c>
      <c r="AR413" t="str">
        <f t="shared" si="101"/>
        <v> （準拠する試案連番：この欄は入力不要です）</v>
      </c>
      <c r="AS413">
        <f t="shared" si="102"/>
        <v>1</v>
      </c>
      <c r="AX413">
        <f t="shared" si="98"/>
      </c>
      <c r="AY413" t="s">
        <v>140</v>
      </c>
    </row>
    <row r="414" spans="1:51" ht="13.5">
      <c r="A414" s="4">
        <v>2061</v>
      </c>
      <c r="B414" s="5" t="s">
        <v>1046</v>
      </c>
      <c r="C414" s="5" t="s">
        <v>1046</v>
      </c>
      <c r="D414" s="6" t="s">
        <v>1305</v>
      </c>
      <c r="E414" s="5">
        <v>0</v>
      </c>
      <c r="F414" s="5">
        <v>0</v>
      </c>
      <c r="G414" s="5">
        <v>1</v>
      </c>
      <c r="H414" s="7" t="s">
        <v>1306</v>
      </c>
      <c r="I414" s="8" t="s">
        <v>1306</v>
      </c>
      <c r="J414" s="8" t="s">
        <v>1353</v>
      </c>
      <c r="K414" s="8" t="s">
        <v>305</v>
      </c>
      <c r="L414" s="8" t="s">
        <v>1709</v>
      </c>
      <c r="M414" s="8"/>
      <c r="N414" s="8"/>
      <c r="O414" s="8"/>
      <c r="P414" s="8" t="s">
        <v>38</v>
      </c>
      <c r="Q414" s="8"/>
      <c r="R414" s="8"/>
      <c r="S414" s="8" t="s">
        <v>293</v>
      </c>
      <c r="T414" s="8"/>
      <c r="U414" s="8"/>
      <c r="V414" s="8"/>
      <c r="W414" s="8"/>
      <c r="X414" s="8" t="s">
        <v>156</v>
      </c>
      <c r="Y414" s="8"/>
      <c r="Z414" s="8"/>
      <c r="AA414" s="8"/>
      <c r="AB414" s="8"/>
      <c r="AC414" s="8"/>
      <c r="AD414" s="8"/>
      <c r="AE414" s="8" t="s">
        <v>307</v>
      </c>
      <c r="AF414" s="8"/>
      <c r="AG414" s="8"/>
      <c r="AH414" s="8"/>
      <c r="AI414" s="9" t="s">
        <v>1307</v>
      </c>
      <c r="AJ414" s="17" t="s">
        <v>591</v>
      </c>
      <c r="AK414" s="245">
        <v>0</v>
      </c>
      <c r="AL414" s="4">
        <v>0</v>
      </c>
      <c r="AM414" s="235" t="s">
        <v>1109</v>
      </c>
      <c r="AN414" s="17"/>
      <c r="AO414" s="11" t="s">
        <v>1051</v>
      </c>
      <c r="AP414" s="223" t="str">
        <f>"( "&amp;AJ414&amp;" )"</f>
        <v>( 類推 )</v>
      </c>
      <c r="AQ414" t="str">
        <f>IF(AL414="準拠する試案№をご入力下さい",""," （準拠する試案連番："&amp;AL414&amp;"）")</f>
        <v> （準拠する試案連番：0）</v>
      </c>
      <c r="AR414">
        <f>IF(OR(AL414="準拠する連番があれば試案№を、なければ0をご入力下さい",AL414=0),""," （準拠する試案連番："&amp;AL414&amp;"）")</f>
      </c>
      <c r="AS414">
        <f>IF(OR(AK414="この欄は入力不要です",AK414="調査していれば件数、調査していなければ0をご入力下さい",AK414=0),0,AK414)</f>
        <v>0</v>
      </c>
      <c r="AX414">
        <f t="shared" si="98"/>
        <v>1</v>
      </c>
      <c r="AY414" t="s">
        <v>291</v>
      </c>
    </row>
    <row r="415" spans="1:51" ht="13.5">
      <c r="A415" s="244">
        <v>2061</v>
      </c>
      <c r="B415" s="5" t="s">
        <v>1046</v>
      </c>
      <c r="C415" s="5" t="s">
        <v>1046</v>
      </c>
      <c r="D415" s="6" t="s">
        <v>1305</v>
      </c>
      <c r="E415" s="5">
        <v>0</v>
      </c>
      <c r="F415" s="5">
        <v>0</v>
      </c>
      <c r="G415" s="5">
        <v>1</v>
      </c>
      <c r="H415" s="7" t="s">
        <v>1306</v>
      </c>
      <c r="I415" s="8" t="s">
        <v>1306</v>
      </c>
      <c r="J415" s="8" t="s">
        <v>1353</v>
      </c>
      <c r="K415" s="8" t="s">
        <v>305</v>
      </c>
      <c r="L415" s="8" t="s">
        <v>1709</v>
      </c>
      <c r="M415" s="8"/>
      <c r="N415" s="8"/>
      <c r="O415" s="8"/>
      <c r="P415" s="8" t="s">
        <v>38</v>
      </c>
      <c r="Q415" s="8"/>
      <c r="R415" s="8"/>
      <c r="S415" s="8" t="s">
        <v>293</v>
      </c>
      <c r="T415" s="8"/>
      <c r="U415" s="8"/>
      <c r="V415" s="8"/>
      <c r="W415" s="8"/>
      <c r="X415" s="8" t="s">
        <v>156</v>
      </c>
      <c r="Y415" s="8"/>
      <c r="Z415" s="8"/>
      <c r="AA415" s="8"/>
      <c r="AB415" s="8"/>
      <c r="AC415" s="8"/>
      <c r="AD415" s="8"/>
      <c r="AE415" s="8" t="s">
        <v>307</v>
      </c>
      <c r="AF415" s="8"/>
      <c r="AG415" s="8"/>
      <c r="AH415" s="8"/>
      <c r="AI415" s="9" t="s">
        <v>1307</v>
      </c>
      <c r="AJ415" s="236" t="s">
        <v>508</v>
      </c>
      <c r="AK415" s="237">
        <v>1</v>
      </c>
      <c r="AL415" s="238"/>
      <c r="AM415" s="233" t="s">
        <v>1747</v>
      </c>
      <c r="AN415" s="236"/>
      <c r="AO415" s="240" t="s">
        <v>1051</v>
      </c>
      <c r="AP415" s="223" t="str">
        <f t="shared" si="99"/>
        <v>( 実態調査 )</v>
      </c>
      <c r="AQ415" t="str">
        <f t="shared" si="100"/>
        <v> （準拠する試案連番：）</v>
      </c>
      <c r="AR415">
        <f t="shared" si="101"/>
      </c>
      <c r="AS415">
        <f t="shared" si="102"/>
        <v>1</v>
      </c>
      <c r="AX415">
        <f t="shared" si="98"/>
        <v>1</v>
      </c>
      <c r="AY415" t="s">
        <v>1745</v>
      </c>
    </row>
    <row r="416" spans="1:51" ht="13.5">
      <c r="A416" s="4">
        <v>2062</v>
      </c>
      <c r="B416" s="5" t="s">
        <v>1046</v>
      </c>
      <c r="C416" s="5" t="s">
        <v>1046</v>
      </c>
      <c r="D416" s="6" t="s">
        <v>1308</v>
      </c>
      <c r="E416" s="5">
        <v>0</v>
      </c>
      <c r="F416" s="5">
        <v>0</v>
      </c>
      <c r="G416" s="5">
        <v>1</v>
      </c>
      <c r="H416" s="7" t="s">
        <v>295</v>
      </c>
      <c r="I416" s="8" t="s">
        <v>295</v>
      </c>
      <c r="J416" s="8" t="s">
        <v>1353</v>
      </c>
      <c r="K416" s="8" t="s">
        <v>305</v>
      </c>
      <c r="L416" s="8" t="s">
        <v>1709</v>
      </c>
      <c r="M416" s="8"/>
      <c r="N416" s="8"/>
      <c r="O416" s="8"/>
      <c r="P416" s="8" t="s">
        <v>38</v>
      </c>
      <c r="Q416" s="8"/>
      <c r="R416" s="8"/>
      <c r="S416" s="8" t="s">
        <v>293</v>
      </c>
      <c r="T416" s="8"/>
      <c r="U416" s="8"/>
      <c r="V416" s="8"/>
      <c r="W416" s="8"/>
      <c r="X416" s="8" t="s">
        <v>156</v>
      </c>
      <c r="Y416" s="8"/>
      <c r="Z416" s="8"/>
      <c r="AA416" s="8"/>
      <c r="AB416" s="8"/>
      <c r="AC416" s="8"/>
      <c r="AD416" s="8"/>
      <c r="AE416" s="8" t="s">
        <v>307</v>
      </c>
      <c r="AF416" s="8"/>
      <c r="AG416" s="8"/>
      <c r="AH416" s="8"/>
      <c r="AI416" s="9" t="s">
        <v>296</v>
      </c>
      <c r="AJ416" s="10" t="s">
        <v>591</v>
      </c>
      <c r="AK416" s="222">
        <v>0</v>
      </c>
      <c r="AL416" s="8">
        <v>0</v>
      </c>
      <c r="AM416" s="86" t="s">
        <v>1109</v>
      </c>
      <c r="AN416" s="10"/>
      <c r="AO416" s="12" t="s">
        <v>1051</v>
      </c>
      <c r="AP416" s="223" t="str">
        <f>"( "&amp;AJ416&amp;" )"</f>
        <v>( 類推 )</v>
      </c>
      <c r="AQ416" t="str">
        <f>IF(AL416="準拠する試案№をご入力下さい",""," （準拠する試案連番："&amp;AL416&amp;"）")</f>
        <v> （準拠する試案連番：0）</v>
      </c>
      <c r="AR416">
        <f>IF(OR(AL416="準拠する連番があれば試案№を、なければ0をご入力下さい",AL416=0),""," （準拠する試案連番："&amp;AL416&amp;"）")</f>
      </c>
      <c r="AS416">
        <f>IF(OR(AK416="この欄は入力不要です",AK416="調査していれば件数、調査していなければ0をご入力下さい",AK416=0),0,AK416)</f>
        <v>0</v>
      </c>
      <c r="AX416">
        <f t="shared" si="98"/>
        <v>1</v>
      </c>
      <c r="AY416" t="s">
        <v>291</v>
      </c>
    </row>
    <row r="417" spans="1:51" ht="13.5">
      <c r="A417" s="4">
        <v>2062</v>
      </c>
      <c r="B417" s="5" t="s">
        <v>1046</v>
      </c>
      <c r="C417" s="5" t="s">
        <v>1046</v>
      </c>
      <c r="D417" s="6" t="s">
        <v>1308</v>
      </c>
      <c r="E417" s="5">
        <v>0</v>
      </c>
      <c r="F417" s="5">
        <v>0</v>
      </c>
      <c r="G417" s="5">
        <v>1</v>
      </c>
      <c r="H417" s="7" t="s">
        <v>295</v>
      </c>
      <c r="I417" s="8" t="s">
        <v>295</v>
      </c>
      <c r="J417" s="8" t="s">
        <v>1353</v>
      </c>
      <c r="K417" s="8" t="s">
        <v>305</v>
      </c>
      <c r="L417" s="8" t="s">
        <v>1709</v>
      </c>
      <c r="M417" s="8"/>
      <c r="N417" s="8"/>
      <c r="O417" s="8"/>
      <c r="P417" s="8" t="s">
        <v>38</v>
      </c>
      <c r="Q417" s="8"/>
      <c r="R417" s="8"/>
      <c r="S417" s="8" t="s">
        <v>293</v>
      </c>
      <c r="T417" s="8"/>
      <c r="U417" s="8"/>
      <c r="V417" s="8"/>
      <c r="W417" s="8"/>
      <c r="X417" s="8" t="s">
        <v>156</v>
      </c>
      <c r="Y417" s="8"/>
      <c r="Z417" s="8"/>
      <c r="AA417" s="8"/>
      <c r="AB417" s="8"/>
      <c r="AC417" s="8"/>
      <c r="AD417" s="8"/>
      <c r="AE417" s="8" t="s">
        <v>307</v>
      </c>
      <c r="AF417" s="8"/>
      <c r="AG417" s="8"/>
      <c r="AH417" s="8"/>
      <c r="AI417" s="9" t="s">
        <v>296</v>
      </c>
      <c r="AJ417" s="236" t="s">
        <v>508</v>
      </c>
      <c r="AK417" s="237">
        <v>1</v>
      </c>
      <c r="AL417" s="238"/>
      <c r="AM417" s="233" t="s">
        <v>1747</v>
      </c>
      <c r="AN417" s="236"/>
      <c r="AO417" s="240" t="s">
        <v>1051</v>
      </c>
      <c r="AP417" s="223" t="str">
        <f t="shared" si="99"/>
        <v>( 実態調査 )</v>
      </c>
      <c r="AQ417" t="str">
        <f t="shared" si="100"/>
        <v> （準拠する試案連番：）</v>
      </c>
      <c r="AR417">
        <f t="shared" si="101"/>
      </c>
      <c r="AS417">
        <f t="shared" si="102"/>
        <v>1</v>
      </c>
      <c r="AX417">
        <f t="shared" si="98"/>
        <v>1</v>
      </c>
      <c r="AY417" t="s">
        <v>1744</v>
      </c>
    </row>
    <row r="418" spans="1:51" ht="13.5">
      <c r="A418" s="4">
        <v>2063</v>
      </c>
      <c r="B418" s="5" t="s">
        <v>1046</v>
      </c>
      <c r="C418" s="5" t="s">
        <v>1046</v>
      </c>
      <c r="D418" s="6" t="s">
        <v>297</v>
      </c>
      <c r="E418" s="5">
        <v>0</v>
      </c>
      <c r="F418" s="5">
        <v>0</v>
      </c>
      <c r="G418" s="5">
        <v>2</v>
      </c>
      <c r="H418" s="7" t="s">
        <v>298</v>
      </c>
      <c r="I418" s="8" t="s">
        <v>299</v>
      </c>
      <c r="J418" s="8" t="s">
        <v>1262</v>
      </c>
      <c r="K418" s="8" t="s">
        <v>1263</v>
      </c>
      <c r="L418" s="8" t="s">
        <v>1264</v>
      </c>
      <c r="M418" s="8"/>
      <c r="N418" s="8"/>
      <c r="O418" s="8"/>
      <c r="P418" s="8" t="s">
        <v>1043</v>
      </c>
      <c r="Q418" s="8"/>
      <c r="R418" s="8"/>
      <c r="S418" s="8" t="s">
        <v>293</v>
      </c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9" t="s">
        <v>300</v>
      </c>
      <c r="AJ418" s="236" t="s">
        <v>508</v>
      </c>
      <c r="AK418" s="237">
        <v>1</v>
      </c>
      <c r="AL418" s="238" t="s">
        <v>1599</v>
      </c>
      <c r="AM418" s="233" t="s">
        <v>461</v>
      </c>
      <c r="AN418" s="236"/>
      <c r="AO418" s="240" t="s">
        <v>1051</v>
      </c>
      <c r="AP418" s="223" t="str">
        <f t="shared" si="99"/>
        <v>( 実態調査 )</v>
      </c>
      <c r="AQ418" t="str">
        <f t="shared" si="100"/>
        <v> （準拠する試案連番：この欄は入力不要です）</v>
      </c>
      <c r="AR418" t="str">
        <f t="shared" si="101"/>
        <v> （準拠する試案連番：この欄は入力不要です）</v>
      </c>
      <c r="AS418">
        <f t="shared" si="102"/>
        <v>1</v>
      </c>
      <c r="AX418">
        <f t="shared" si="98"/>
      </c>
      <c r="AY418" t="s">
        <v>140</v>
      </c>
    </row>
    <row r="419" spans="1:51" ht="13.5">
      <c r="A419" s="4">
        <v>2070</v>
      </c>
      <c r="B419" s="5" t="s">
        <v>1046</v>
      </c>
      <c r="C419" s="5" t="s">
        <v>1046</v>
      </c>
      <c r="D419" s="6" t="s">
        <v>613</v>
      </c>
      <c r="E419" s="5">
        <v>0</v>
      </c>
      <c r="F419" s="5">
        <v>0</v>
      </c>
      <c r="G419" s="5">
        <v>2</v>
      </c>
      <c r="H419" s="7" t="s">
        <v>614</v>
      </c>
      <c r="I419" s="8" t="s">
        <v>615</v>
      </c>
      <c r="J419" s="8" t="s">
        <v>1262</v>
      </c>
      <c r="K419" s="8" t="s">
        <v>1271</v>
      </c>
      <c r="L419" s="8" t="s">
        <v>1264</v>
      </c>
      <c r="M419" s="8"/>
      <c r="N419" s="8"/>
      <c r="O419" s="8"/>
      <c r="P419" s="8" t="s">
        <v>1043</v>
      </c>
      <c r="Q419" s="8"/>
      <c r="R419" s="8"/>
      <c r="S419" s="8" t="s">
        <v>293</v>
      </c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9" t="s">
        <v>300</v>
      </c>
      <c r="AJ419" s="236" t="s">
        <v>509</v>
      </c>
      <c r="AK419" s="237">
        <v>1</v>
      </c>
      <c r="AL419" s="238">
        <v>0</v>
      </c>
      <c r="AM419" s="233" t="s">
        <v>461</v>
      </c>
      <c r="AN419" s="236"/>
      <c r="AO419" s="240" t="s">
        <v>1051</v>
      </c>
      <c r="AP419" s="223" t="str">
        <f t="shared" si="99"/>
        <v>( 類推 )</v>
      </c>
      <c r="AQ419" t="str">
        <f t="shared" si="100"/>
        <v> （準拠する試案連番：0）</v>
      </c>
      <c r="AR419">
        <f t="shared" si="101"/>
      </c>
      <c r="AS419">
        <f t="shared" si="102"/>
        <v>1</v>
      </c>
      <c r="AX419">
        <f t="shared" si="98"/>
      </c>
      <c r="AY419" t="s">
        <v>140</v>
      </c>
    </row>
    <row r="420" spans="1:51" ht="13.5">
      <c r="A420" s="4">
        <v>2077</v>
      </c>
      <c r="B420" s="5" t="s">
        <v>1046</v>
      </c>
      <c r="C420" s="5" t="s">
        <v>1046</v>
      </c>
      <c r="D420" s="6" t="s">
        <v>616</v>
      </c>
      <c r="E420" s="5">
        <v>0</v>
      </c>
      <c r="F420" s="5">
        <v>0</v>
      </c>
      <c r="G420" s="5">
        <v>2</v>
      </c>
      <c r="H420" s="7" t="s">
        <v>617</v>
      </c>
      <c r="I420" s="8" t="s">
        <v>618</v>
      </c>
      <c r="J420" s="8" t="s">
        <v>1262</v>
      </c>
      <c r="K420" s="8" t="s">
        <v>1697</v>
      </c>
      <c r="L420" s="8" t="s">
        <v>1264</v>
      </c>
      <c r="M420" s="8"/>
      <c r="N420" s="8"/>
      <c r="O420" s="8"/>
      <c r="P420" s="8" t="s">
        <v>1043</v>
      </c>
      <c r="Q420" s="8"/>
      <c r="R420" s="8"/>
      <c r="S420" s="8" t="s">
        <v>293</v>
      </c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9" t="s">
        <v>300</v>
      </c>
      <c r="AJ420" s="236" t="s">
        <v>508</v>
      </c>
      <c r="AK420" s="237">
        <v>1</v>
      </c>
      <c r="AL420" s="238" t="s">
        <v>1599</v>
      </c>
      <c r="AM420" s="233" t="s">
        <v>461</v>
      </c>
      <c r="AN420" s="236"/>
      <c r="AO420" s="240" t="s">
        <v>1051</v>
      </c>
      <c r="AP420" s="223" t="str">
        <f t="shared" si="99"/>
        <v>( 実態調査 )</v>
      </c>
      <c r="AQ420" t="str">
        <f t="shared" si="100"/>
        <v> （準拠する試案連番：この欄は入力不要です）</v>
      </c>
      <c r="AR420" t="str">
        <f t="shared" si="101"/>
        <v> （準拠する試案連番：この欄は入力不要です）</v>
      </c>
      <c r="AS420">
        <f t="shared" si="102"/>
        <v>1</v>
      </c>
      <c r="AX420">
        <f t="shared" si="98"/>
      </c>
      <c r="AY420" t="s">
        <v>140</v>
      </c>
    </row>
    <row r="421" spans="1:51" ht="13.5">
      <c r="A421" s="4">
        <v>2084</v>
      </c>
      <c r="B421" s="5" t="s">
        <v>1046</v>
      </c>
      <c r="C421" s="5" t="s">
        <v>1046</v>
      </c>
      <c r="D421" s="6" t="s">
        <v>619</v>
      </c>
      <c r="E421" s="5">
        <v>0</v>
      </c>
      <c r="F421" s="5">
        <v>0</v>
      </c>
      <c r="G421" s="5">
        <v>2</v>
      </c>
      <c r="H421" s="7" t="s">
        <v>326</v>
      </c>
      <c r="I421" s="8" t="s">
        <v>327</v>
      </c>
      <c r="J421" s="8" t="s">
        <v>1262</v>
      </c>
      <c r="K421" s="8" t="s">
        <v>1263</v>
      </c>
      <c r="L421" s="8" t="s">
        <v>328</v>
      </c>
      <c r="M421" s="8"/>
      <c r="N421" s="8"/>
      <c r="O421" s="8"/>
      <c r="P421" s="8" t="s">
        <v>1043</v>
      </c>
      <c r="Q421" s="8"/>
      <c r="R421" s="8"/>
      <c r="S421" s="8" t="s">
        <v>293</v>
      </c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9" t="s">
        <v>300</v>
      </c>
      <c r="AJ421" s="236" t="s">
        <v>508</v>
      </c>
      <c r="AK421" s="237">
        <v>1</v>
      </c>
      <c r="AL421" s="238" t="s">
        <v>1599</v>
      </c>
      <c r="AM421" s="233" t="s">
        <v>461</v>
      </c>
      <c r="AN421" s="236"/>
      <c r="AO421" s="240" t="s">
        <v>1051</v>
      </c>
      <c r="AP421" s="223" t="str">
        <f t="shared" si="99"/>
        <v>( 実態調査 )</v>
      </c>
      <c r="AQ421" t="str">
        <f t="shared" si="100"/>
        <v> （準拠する試案連番：この欄は入力不要です）</v>
      </c>
      <c r="AR421" t="str">
        <f t="shared" si="101"/>
        <v> （準拠する試案連番：この欄は入力不要です）</v>
      </c>
      <c r="AS421">
        <f t="shared" si="102"/>
        <v>1</v>
      </c>
      <c r="AX421">
        <f t="shared" si="98"/>
      </c>
      <c r="AY421" t="s">
        <v>140</v>
      </c>
    </row>
    <row r="422" spans="1:51" ht="13.5">
      <c r="A422" s="4">
        <v>2091</v>
      </c>
      <c r="B422" s="5" t="s">
        <v>1046</v>
      </c>
      <c r="C422" s="5" t="s">
        <v>1046</v>
      </c>
      <c r="D422" s="6" t="s">
        <v>254</v>
      </c>
      <c r="E422" s="5">
        <v>0</v>
      </c>
      <c r="F422" s="5">
        <v>0</v>
      </c>
      <c r="G422" s="5">
        <v>2</v>
      </c>
      <c r="H422" s="7" t="s">
        <v>255</v>
      </c>
      <c r="I422" s="8" t="s">
        <v>256</v>
      </c>
      <c r="J422" s="8" t="s">
        <v>1262</v>
      </c>
      <c r="K422" s="8" t="s">
        <v>1271</v>
      </c>
      <c r="L422" s="8" t="s">
        <v>328</v>
      </c>
      <c r="M422" s="8"/>
      <c r="N422" s="8"/>
      <c r="O422" s="8"/>
      <c r="P422" s="8" t="s">
        <v>1043</v>
      </c>
      <c r="Q422" s="8"/>
      <c r="R422" s="8"/>
      <c r="S422" s="8" t="s">
        <v>293</v>
      </c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9" t="s">
        <v>300</v>
      </c>
      <c r="AJ422" s="236" t="s">
        <v>508</v>
      </c>
      <c r="AK422" s="237">
        <v>1</v>
      </c>
      <c r="AL422" s="238" t="s">
        <v>1599</v>
      </c>
      <c r="AM422" s="233" t="s">
        <v>461</v>
      </c>
      <c r="AN422" s="236"/>
      <c r="AO422" s="240" t="s">
        <v>1051</v>
      </c>
      <c r="AP422" s="223" t="str">
        <f t="shared" si="99"/>
        <v>( 実態調査 )</v>
      </c>
      <c r="AQ422" t="str">
        <f t="shared" si="100"/>
        <v> （準拠する試案連番：この欄は入力不要です）</v>
      </c>
      <c r="AR422" t="str">
        <f t="shared" si="101"/>
        <v> （準拠する試案連番：この欄は入力不要です）</v>
      </c>
      <c r="AS422">
        <f t="shared" si="102"/>
        <v>1</v>
      </c>
      <c r="AX422">
        <f t="shared" si="98"/>
      </c>
      <c r="AY422" t="s">
        <v>140</v>
      </c>
    </row>
    <row r="423" spans="1:51" ht="13.5">
      <c r="A423" s="4">
        <v>2098</v>
      </c>
      <c r="B423" s="5" t="s">
        <v>1046</v>
      </c>
      <c r="C423" s="5" t="s">
        <v>1046</v>
      </c>
      <c r="D423" s="6" t="s">
        <v>257</v>
      </c>
      <c r="E423" s="5">
        <v>0</v>
      </c>
      <c r="F423" s="5">
        <v>0</v>
      </c>
      <c r="G423" s="5">
        <v>2</v>
      </c>
      <c r="H423" s="7" t="s">
        <v>258</v>
      </c>
      <c r="I423" s="8" t="s">
        <v>259</v>
      </c>
      <c r="J423" s="8" t="s">
        <v>1262</v>
      </c>
      <c r="K423" s="8" t="s">
        <v>1697</v>
      </c>
      <c r="L423" s="8" t="s">
        <v>328</v>
      </c>
      <c r="M423" s="8"/>
      <c r="N423" s="8"/>
      <c r="O423" s="8"/>
      <c r="P423" s="8" t="s">
        <v>1043</v>
      </c>
      <c r="Q423" s="8"/>
      <c r="R423" s="8"/>
      <c r="S423" s="8" t="s">
        <v>293</v>
      </c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9" t="s">
        <v>300</v>
      </c>
      <c r="AJ423" s="236" t="s">
        <v>508</v>
      </c>
      <c r="AK423" s="237">
        <v>1</v>
      </c>
      <c r="AL423" s="238" t="s">
        <v>1599</v>
      </c>
      <c r="AM423" s="233" t="s">
        <v>461</v>
      </c>
      <c r="AN423" s="236"/>
      <c r="AO423" s="240" t="s">
        <v>1051</v>
      </c>
      <c r="AP423" s="223" t="str">
        <f t="shared" si="99"/>
        <v>( 実態調査 )</v>
      </c>
      <c r="AQ423" t="str">
        <f t="shared" si="100"/>
        <v> （準拠する試案連番：この欄は入力不要です）</v>
      </c>
      <c r="AR423" t="str">
        <f t="shared" si="101"/>
        <v> （準拠する試案連番：この欄は入力不要です）</v>
      </c>
      <c r="AS423">
        <f t="shared" si="102"/>
        <v>1</v>
      </c>
      <c r="AX423">
        <f t="shared" si="98"/>
      </c>
      <c r="AY423" t="s">
        <v>140</v>
      </c>
    </row>
    <row r="424" spans="1:51" ht="13.5">
      <c r="A424" s="4">
        <v>2105</v>
      </c>
      <c r="B424" s="5" t="s">
        <v>708</v>
      </c>
      <c r="C424" s="5" t="s">
        <v>1046</v>
      </c>
      <c r="D424" s="6" t="s">
        <v>260</v>
      </c>
      <c r="E424" s="5">
        <v>0</v>
      </c>
      <c r="F424" s="5">
        <v>0</v>
      </c>
      <c r="G424" s="5">
        <v>1</v>
      </c>
      <c r="H424" s="7" t="s">
        <v>261</v>
      </c>
      <c r="I424" s="8"/>
      <c r="J424" s="8" t="s">
        <v>1262</v>
      </c>
      <c r="K424" s="8" t="s">
        <v>1700</v>
      </c>
      <c r="L424" s="8" t="s">
        <v>262</v>
      </c>
      <c r="M424" s="8"/>
      <c r="N424" s="8"/>
      <c r="O424" s="8"/>
      <c r="P424" s="8" t="s">
        <v>1043</v>
      </c>
      <c r="Q424" s="8"/>
      <c r="R424" s="8"/>
      <c r="S424" s="8" t="s">
        <v>293</v>
      </c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9"/>
      <c r="AJ424" s="236" t="s">
        <v>509</v>
      </c>
      <c r="AK424" s="237">
        <v>1</v>
      </c>
      <c r="AL424" s="238">
        <v>0</v>
      </c>
      <c r="AM424" s="233" t="s">
        <v>461</v>
      </c>
      <c r="AN424" s="236"/>
      <c r="AO424" s="240" t="s">
        <v>1051</v>
      </c>
      <c r="AP424" s="223" t="str">
        <f t="shared" si="99"/>
        <v>( 類推 )</v>
      </c>
      <c r="AQ424" t="str">
        <f t="shared" si="100"/>
        <v> （準拠する試案連番：0）</v>
      </c>
      <c r="AR424">
        <f t="shared" si="101"/>
      </c>
      <c r="AS424">
        <f t="shared" si="102"/>
        <v>1</v>
      </c>
      <c r="AX424">
        <f t="shared" si="98"/>
      </c>
      <c r="AY424" t="s">
        <v>140</v>
      </c>
    </row>
    <row r="425" spans="1:51" ht="13.5">
      <c r="A425" s="4">
        <v>2106</v>
      </c>
      <c r="B425" s="5" t="s">
        <v>708</v>
      </c>
      <c r="C425" s="5" t="s">
        <v>1046</v>
      </c>
      <c r="D425" s="6" t="s">
        <v>263</v>
      </c>
      <c r="E425" s="5">
        <v>0</v>
      </c>
      <c r="F425" s="5">
        <v>0</v>
      </c>
      <c r="G425" s="5">
        <v>1</v>
      </c>
      <c r="H425" s="7" t="s">
        <v>264</v>
      </c>
      <c r="I425" s="8"/>
      <c r="J425" s="8" t="s">
        <v>1262</v>
      </c>
      <c r="K425" s="8" t="s">
        <v>1700</v>
      </c>
      <c r="L425" s="8"/>
      <c r="M425" s="8"/>
      <c r="N425" s="8"/>
      <c r="O425" s="8"/>
      <c r="P425" s="8" t="s">
        <v>1347</v>
      </c>
      <c r="Q425" s="8"/>
      <c r="R425" s="8"/>
      <c r="S425" s="8" t="s">
        <v>1347</v>
      </c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9"/>
      <c r="AJ425" s="236" t="s">
        <v>509</v>
      </c>
      <c r="AK425" s="237">
        <v>1</v>
      </c>
      <c r="AL425" s="238">
        <v>0</v>
      </c>
      <c r="AM425" s="233" t="s">
        <v>461</v>
      </c>
      <c r="AN425" s="236"/>
      <c r="AO425" s="240" t="s">
        <v>1051</v>
      </c>
      <c r="AP425" s="223" t="str">
        <f t="shared" si="99"/>
        <v>( 類推 )</v>
      </c>
      <c r="AQ425" t="str">
        <f t="shared" si="100"/>
        <v> （準拠する試案連番：0）</v>
      </c>
      <c r="AR425">
        <f t="shared" si="101"/>
      </c>
      <c r="AS425">
        <f t="shared" si="102"/>
        <v>1</v>
      </c>
      <c r="AX425">
        <f t="shared" si="98"/>
      </c>
      <c r="AY425" t="s">
        <v>140</v>
      </c>
    </row>
    <row r="426" spans="1:51" ht="13.5">
      <c r="A426" s="4">
        <v>2107</v>
      </c>
      <c r="B426" s="5" t="s">
        <v>708</v>
      </c>
      <c r="C426" s="5" t="s">
        <v>1046</v>
      </c>
      <c r="D426" s="6" t="s">
        <v>265</v>
      </c>
      <c r="E426" s="5">
        <v>0</v>
      </c>
      <c r="F426" s="5">
        <v>0</v>
      </c>
      <c r="G426" s="5">
        <v>2</v>
      </c>
      <c r="H426" s="7" t="s">
        <v>1062</v>
      </c>
      <c r="I426" s="8"/>
      <c r="J426" s="8" t="s">
        <v>1262</v>
      </c>
      <c r="K426" s="8"/>
      <c r="L426" s="8"/>
      <c r="M426" s="8"/>
      <c r="N426" s="8"/>
      <c r="O426" s="8"/>
      <c r="P426" s="8" t="s">
        <v>1043</v>
      </c>
      <c r="Q426" s="8"/>
      <c r="R426" s="8"/>
      <c r="S426" s="8" t="s">
        <v>293</v>
      </c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9"/>
      <c r="AJ426" s="236" t="s">
        <v>509</v>
      </c>
      <c r="AK426" s="237">
        <v>1</v>
      </c>
      <c r="AL426" s="238">
        <v>0</v>
      </c>
      <c r="AM426" s="233" t="s">
        <v>461</v>
      </c>
      <c r="AN426" s="236"/>
      <c r="AO426" s="240" t="s">
        <v>1051</v>
      </c>
      <c r="AP426" s="223" t="str">
        <f t="shared" si="99"/>
        <v>( 類推 )</v>
      </c>
      <c r="AQ426" t="str">
        <f t="shared" si="100"/>
        <v> （準拠する試案連番：0）</v>
      </c>
      <c r="AR426">
        <f t="shared" si="101"/>
      </c>
      <c r="AS426">
        <f t="shared" si="102"/>
        <v>1</v>
      </c>
      <c r="AX426">
        <f t="shared" si="98"/>
      </c>
      <c r="AY426" t="s">
        <v>140</v>
      </c>
    </row>
    <row r="427" spans="1:51" ht="13.5">
      <c r="A427" s="4">
        <v>2114</v>
      </c>
      <c r="B427" s="5" t="s">
        <v>708</v>
      </c>
      <c r="C427" s="5" t="s">
        <v>1046</v>
      </c>
      <c r="D427" s="6" t="s">
        <v>1063</v>
      </c>
      <c r="E427" s="5">
        <v>0</v>
      </c>
      <c r="F427" s="5">
        <v>0</v>
      </c>
      <c r="G427" s="5">
        <v>2</v>
      </c>
      <c r="H427" s="7" t="s">
        <v>1064</v>
      </c>
      <c r="I427" s="8"/>
      <c r="J427" s="8" t="s">
        <v>1262</v>
      </c>
      <c r="K427" s="8"/>
      <c r="L427" s="8"/>
      <c r="M427" s="8"/>
      <c r="N427" s="8"/>
      <c r="O427" s="8"/>
      <c r="P427" s="8" t="s">
        <v>1043</v>
      </c>
      <c r="Q427" s="8"/>
      <c r="R427" s="8"/>
      <c r="S427" s="8" t="s">
        <v>293</v>
      </c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9"/>
      <c r="AJ427" s="236" t="s">
        <v>509</v>
      </c>
      <c r="AK427" s="237">
        <v>1</v>
      </c>
      <c r="AL427" s="238">
        <v>0</v>
      </c>
      <c r="AM427" s="233" t="s">
        <v>461</v>
      </c>
      <c r="AN427" s="236"/>
      <c r="AO427" s="240" t="s">
        <v>1051</v>
      </c>
      <c r="AP427" s="223" t="str">
        <f aca="true" t="shared" si="103" ref="AP427:AP438">"( "&amp;AJ427&amp;" )"</f>
        <v>( 類推 )</v>
      </c>
      <c r="AQ427" t="str">
        <f aca="true" t="shared" si="104" ref="AQ427:AQ438">IF(AL427="準拠する試案№をご入力下さい",""," （準拠する試案連番："&amp;AL427&amp;"）")</f>
        <v> （準拠する試案連番：0）</v>
      </c>
      <c r="AR427">
        <f aca="true" t="shared" si="105" ref="AR427:AR438">IF(OR(AL427="準拠する連番があれば試案№を、なければ0をご入力下さい",AL427=0),""," （準拠する試案連番："&amp;AL427&amp;"）")</f>
      </c>
      <c r="AS427">
        <f aca="true" t="shared" si="106" ref="AS427:AS438">IF(OR(AK427="この欄は入力不要です",AK427="調査していれば件数、調査していなければ0をご入力下さい",AK427=0),0,AK427)</f>
        <v>1</v>
      </c>
      <c r="AX427">
        <f t="shared" si="98"/>
      </c>
      <c r="AY427" t="s">
        <v>140</v>
      </c>
    </row>
    <row r="428" spans="1:51" ht="13.5">
      <c r="A428" s="4">
        <v>2120</v>
      </c>
      <c r="B428" s="5" t="s">
        <v>708</v>
      </c>
      <c r="C428" s="5" t="s">
        <v>1046</v>
      </c>
      <c r="D428" s="6" t="s">
        <v>1065</v>
      </c>
      <c r="E428" s="5">
        <v>0</v>
      </c>
      <c r="F428" s="5">
        <v>0</v>
      </c>
      <c r="G428" s="5">
        <v>2</v>
      </c>
      <c r="H428" s="7" t="s">
        <v>1066</v>
      </c>
      <c r="I428" s="8" t="s">
        <v>1067</v>
      </c>
      <c r="J428" s="8" t="s">
        <v>1262</v>
      </c>
      <c r="K428" s="8"/>
      <c r="L428" s="8"/>
      <c r="M428" s="8"/>
      <c r="N428" s="8"/>
      <c r="O428" s="8"/>
      <c r="P428" s="8" t="s">
        <v>1043</v>
      </c>
      <c r="Q428" s="8"/>
      <c r="R428" s="8"/>
      <c r="S428" s="8" t="s">
        <v>293</v>
      </c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9" t="s">
        <v>1068</v>
      </c>
      <c r="AJ428" s="236" t="s">
        <v>509</v>
      </c>
      <c r="AK428" s="237">
        <v>1</v>
      </c>
      <c r="AL428" s="238">
        <v>0</v>
      </c>
      <c r="AM428" s="233" t="s">
        <v>461</v>
      </c>
      <c r="AN428" s="236"/>
      <c r="AO428" s="240" t="s">
        <v>1051</v>
      </c>
      <c r="AP428" s="223" t="str">
        <f t="shared" si="103"/>
        <v>( 類推 )</v>
      </c>
      <c r="AQ428" t="str">
        <f t="shared" si="104"/>
        <v> （準拠する試案連番：0）</v>
      </c>
      <c r="AR428">
        <f t="shared" si="105"/>
      </c>
      <c r="AS428">
        <f t="shared" si="106"/>
        <v>1</v>
      </c>
      <c r="AX428">
        <f t="shared" si="98"/>
      </c>
      <c r="AY428" t="s">
        <v>140</v>
      </c>
    </row>
    <row r="429" spans="1:51" ht="13.5">
      <c r="A429" s="4">
        <v>2127</v>
      </c>
      <c r="B429" s="5" t="s">
        <v>708</v>
      </c>
      <c r="C429" s="5" t="s">
        <v>1046</v>
      </c>
      <c r="D429" s="6" t="s">
        <v>1069</v>
      </c>
      <c r="E429" s="5">
        <v>0</v>
      </c>
      <c r="F429" s="5">
        <v>0</v>
      </c>
      <c r="G429" s="5">
        <v>1</v>
      </c>
      <c r="H429" s="7" t="s">
        <v>1070</v>
      </c>
      <c r="I429" s="8"/>
      <c r="J429" s="8" t="s">
        <v>1262</v>
      </c>
      <c r="K429" s="8" t="s">
        <v>1700</v>
      </c>
      <c r="L429" s="8" t="s">
        <v>1264</v>
      </c>
      <c r="M429" s="8"/>
      <c r="N429" s="8"/>
      <c r="O429" s="8"/>
      <c r="P429" s="8" t="s">
        <v>38</v>
      </c>
      <c r="Q429" s="8"/>
      <c r="R429" s="8"/>
      <c r="S429" s="8" t="s">
        <v>293</v>
      </c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9"/>
      <c r="AJ429" s="236" t="s">
        <v>508</v>
      </c>
      <c r="AK429" s="237">
        <v>1</v>
      </c>
      <c r="AL429" s="238" t="s">
        <v>1599</v>
      </c>
      <c r="AM429" s="233" t="s">
        <v>461</v>
      </c>
      <c r="AN429" s="236"/>
      <c r="AO429" s="240" t="s">
        <v>1051</v>
      </c>
      <c r="AP429" s="223" t="str">
        <f t="shared" si="103"/>
        <v>( 実態調査 )</v>
      </c>
      <c r="AQ429" t="str">
        <f t="shared" si="104"/>
        <v> （準拠する試案連番：この欄は入力不要です）</v>
      </c>
      <c r="AR429" t="str">
        <f t="shared" si="105"/>
        <v> （準拠する試案連番：この欄は入力不要です）</v>
      </c>
      <c r="AS429">
        <f t="shared" si="106"/>
        <v>1</v>
      </c>
      <c r="AX429">
        <f t="shared" si="98"/>
      </c>
      <c r="AY429" t="s">
        <v>140</v>
      </c>
    </row>
    <row r="430" spans="1:51" ht="13.5">
      <c r="A430" s="4">
        <v>2128</v>
      </c>
      <c r="B430" s="5" t="s">
        <v>708</v>
      </c>
      <c r="C430" s="5" t="s">
        <v>1046</v>
      </c>
      <c r="D430" s="6" t="s">
        <v>1071</v>
      </c>
      <c r="E430" s="5">
        <v>0</v>
      </c>
      <c r="F430" s="5">
        <v>0</v>
      </c>
      <c r="G430" s="5">
        <v>2</v>
      </c>
      <c r="H430" s="7" t="s">
        <v>1072</v>
      </c>
      <c r="I430" s="8"/>
      <c r="J430" s="8" t="s">
        <v>1262</v>
      </c>
      <c r="K430" s="8" t="s">
        <v>1697</v>
      </c>
      <c r="L430" s="8" t="s">
        <v>1703</v>
      </c>
      <c r="M430" s="8"/>
      <c r="N430" s="8"/>
      <c r="O430" s="8"/>
      <c r="P430" s="8" t="s">
        <v>1043</v>
      </c>
      <c r="Q430" s="8"/>
      <c r="R430" s="8"/>
      <c r="S430" s="8" t="s">
        <v>293</v>
      </c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9"/>
      <c r="AJ430" s="236" t="s">
        <v>509</v>
      </c>
      <c r="AK430" s="237">
        <v>1</v>
      </c>
      <c r="AL430" s="238">
        <v>0</v>
      </c>
      <c r="AM430" s="233" t="s">
        <v>461</v>
      </c>
      <c r="AN430" s="236"/>
      <c r="AO430" s="240" t="s">
        <v>1051</v>
      </c>
      <c r="AP430" s="223" t="str">
        <f t="shared" si="103"/>
        <v>( 類推 )</v>
      </c>
      <c r="AQ430" t="str">
        <f t="shared" si="104"/>
        <v> （準拠する試案連番：0）</v>
      </c>
      <c r="AR430">
        <f t="shared" si="105"/>
      </c>
      <c r="AS430">
        <f t="shared" si="106"/>
        <v>1</v>
      </c>
      <c r="AX430">
        <f t="shared" si="98"/>
      </c>
      <c r="AY430" t="s">
        <v>140</v>
      </c>
    </row>
    <row r="431" spans="1:51" ht="13.5">
      <c r="A431" s="4">
        <v>2134</v>
      </c>
      <c r="B431" s="5" t="s">
        <v>1046</v>
      </c>
      <c r="C431" s="5" t="s">
        <v>1046</v>
      </c>
      <c r="D431" s="6" t="s">
        <v>1073</v>
      </c>
      <c r="E431" s="5">
        <v>0</v>
      </c>
      <c r="F431" s="5">
        <v>0</v>
      </c>
      <c r="G431" s="5">
        <v>1</v>
      </c>
      <c r="H431" s="7" t="s">
        <v>1074</v>
      </c>
      <c r="I431" s="8"/>
      <c r="J431" s="8" t="s">
        <v>1262</v>
      </c>
      <c r="K431" s="8" t="s">
        <v>1700</v>
      </c>
      <c r="L431" s="8" t="s">
        <v>1075</v>
      </c>
      <c r="M431" s="8"/>
      <c r="N431" s="8"/>
      <c r="O431" s="8"/>
      <c r="P431" s="8" t="s">
        <v>1478</v>
      </c>
      <c r="Q431" s="8"/>
      <c r="R431" s="8"/>
      <c r="S431" s="8" t="s">
        <v>293</v>
      </c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9"/>
      <c r="AJ431" s="236" t="s">
        <v>508</v>
      </c>
      <c r="AK431" s="237">
        <v>1</v>
      </c>
      <c r="AL431" s="238" t="s">
        <v>1599</v>
      </c>
      <c r="AM431" s="233" t="s">
        <v>461</v>
      </c>
      <c r="AN431" s="236"/>
      <c r="AO431" s="240" t="s">
        <v>1051</v>
      </c>
      <c r="AP431" s="223" t="str">
        <f t="shared" si="103"/>
        <v>( 実態調査 )</v>
      </c>
      <c r="AQ431" t="str">
        <f t="shared" si="104"/>
        <v> （準拠する試案連番：この欄は入力不要です）</v>
      </c>
      <c r="AR431" t="str">
        <f t="shared" si="105"/>
        <v> （準拠する試案連番：この欄は入力不要です）</v>
      </c>
      <c r="AS431">
        <f t="shared" si="106"/>
        <v>1</v>
      </c>
      <c r="AX431">
        <f t="shared" si="98"/>
      </c>
      <c r="AY431" t="s">
        <v>140</v>
      </c>
    </row>
    <row r="432" spans="1:51" ht="13.5">
      <c r="A432" s="4">
        <v>2135</v>
      </c>
      <c r="B432" s="5" t="s">
        <v>708</v>
      </c>
      <c r="C432" s="5" t="s">
        <v>1046</v>
      </c>
      <c r="D432" s="6" t="s">
        <v>1076</v>
      </c>
      <c r="E432" s="5">
        <v>0</v>
      </c>
      <c r="F432" s="5">
        <v>0</v>
      </c>
      <c r="G432" s="5">
        <v>2</v>
      </c>
      <c r="H432" s="7" t="s">
        <v>1077</v>
      </c>
      <c r="I432" s="8"/>
      <c r="J432" s="8" t="s">
        <v>1262</v>
      </c>
      <c r="K432" s="8" t="s">
        <v>1700</v>
      </c>
      <c r="L432" s="8" t="s">
        <v>262</v>
      </c>
      <c r="M432" s="8"/>
      <c r="N432" s="8"/>
      <c r="O432" s="8"/>
      <c r="P432" s="8" t="s">
        <v>1043</v>
      </c>
      <c r="Q432" s="8"/>
      <c r="R432" s="8"/>
      <c r="S432" s="8" t="s">
        <v>293</v>
      </c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9" t="s">
        <v>1078</v>
      </c>
      <c r="AJ432" s="236" t="s">
        <v>509</v>
      </c>
      <c r="AK432" s="237">
        <v>1</v>
      </c>
      <c r="AL432" s="238">
        <v>0</v>
      </c>
      <c r="AM432" s="233" t="s">
        <v>461</v>
      </c>
      <c r="AN432" s="236"/>
      <c r="AO432" s="240" t="s">
        <v>1051</v>
      </c>
      <c r="AP432" s="223" t="str">
        <f t="shared" si="103"/>
        <v>( 類推 )</v>
      </c>
      <c r="AQ432" t="str">
        <f t="shared" si="104"/>
        <v> （準拠する試案連番：0）</v>
      </c>
      <c r="AR432">
        <f t="shared" si="105"/>
      </c>
      <c r="AS432">
        <f t="shared" si="106"/>
        <v>1</v>
      </c>
      <c r="AX432">
        <f t="shared" si="98"/>
      </c>
      <c r="AY432" t="s">
        <v>140</v>
      </c>
    </row>
    <row r="433" spans="1:51" ht="13.5">
      <c r="A433" s="4">
        <v>2148</v>
      </c>
      <c r="B433" s="5" t="s">
        <v>1046</v>
      </c>
      <c r="C433" s="5" t="s">
        <v>1046</v>
      </c>
      <c r="D433" s="6" t="s">
        <v>244</v>
      </c>
      <c r="E433" s="5">
        <v>0</v>
      </c>
      <c r="F433" s="5">
        <v>0</v>
      </c>
      <c r="G433" s="5">
        <v>2</v>
      </c>
      <c r="H433" s="7" t="s">
        <v>245</v>
      </c>
      <c r="I433" s="8"/>
      <c r="J433" s="8" t="s">
        <v>1262</v>
      </c>
      <c r="K433" s="8" t="s">
        <v>809</v>
      </c>
      <c r="L433" s="8" t="s">
        <v>1706</v>
      </c>
      <c r="M433" s="8"/>
      <c r="N433" s="8"/>
      <c r="O433" s="8"/>
      <c r="P433" s="8" t="s">
        <v>1043</v>
      </c>
      <c r="Q433" s="8"/>
      <c r="R433" s="8"/>
      <c r="S433" s="8" t="s">
        <v>293</v>
      </c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9" t="s">
        <v>246</v>
      </c>
      <c r="AJ433" s="236" t="s">
        <v>509</v>
      </c>
      <c r="AK433" s="237">
        <v>1</v>
      </c>
      <c r="AL433" s="238">
        <v>0</v>
      </c>
      <c r="AM433" s="233" t="s">
        <v>461</v>
      </c>
      <c r="AN433" s="236"/>
      <c r="AO433" s="240" t="s">
        <v>1051</v>
      </c>
      <c r="AP433" s="223" t="str">
        <f t="shared" si="103"/>
        <v>( 類推 )</v>
      </c>
      <c r="AQ433" t="str">
        <f t="shared" si="104"/>
        <v> （準拠する試案連番：0）</v>
      </c>
      <c r="AR433">
        <f t="shared" si="105"/>
      </c>
      <c r="AS433">
        <f t="shared" si="106"/>
        <v>1</v>
      </c>
      <c r="AX433">
        <f t="shared" si="98"/>
      </c>
      <c r="AY433" t="s">
        <v>140</v>
      </c>
    </row>
    <row r="434" spans="1:51" ht="13.5">
      <c r="A434" s="4">
        <v>2152</v>
      </c>
      <c r="B434" s="5" t="s">
        <v>708</v>
      </c>
      <c r="C434" s="5" t="s">
        <v>1046</v>
      </c>
      <c r="D434" s="6" t="s">
        <v>247</v>
      </c>
      <c r="E434" s="5">
        <v>0</v>
      </c>
      <c r="F434" s="5">
        <v>0</v>
      </c>
      <c r="G434" s="5">
        <v>1</v>
      </c>
      <c r="H434" s="7" t="s">
        <v>1203</v>
      </c>
      <c r="I434" s="8"/>
      <c r="J434" s="8" t="s">
        <v>1262</v>
      </c>
      <c r="K434" s="8" t="s">
        <v>717</v>
      </c>
      <c r="L434" s="8" t="s">
        <v>1347</v>
      </c>
      <c r="M434" s="8"/>
      <c r="N434" s="8"/>
      <c r="O434" s="8"/>
      <c r="P434" s="8" t="s">
        <v>1043</v>
      </c>
      <c r="Q434" s="8"/>
      <c r="R434" s="8"/>
      <c r="S434" s="8" t="s">
        <v>293</v>
      </c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9" t="s">
        <v>248</v>
      </c>
      <c r="AJ434" s="236" t="s">
        <v>509</v>
      </c>
      <c r="AK434" s="237">
        <v>1</v>
      </c>
      <c r="AL434" s="238">
        <v>0</v>
      </c>
      <c r="AM434" s="233" t="s">
        <v>461</v>
      </c>
      <c r="AN434" s="236"/>
      <c r="AO434" s="240" t="s">
        <v>1051</v>
      </c>
      <c r="AP434" s="223" t="str">
        <f t="shared" si="103"/>
        <v>( 類推 )</v>
      </c>
      <c r="AQ434" t="str">
        <f t="shared" si="104"/>
        <v> （準拠する試案連番：0）</v>
      </c>
      <c r="AR434">
        <f t="shared" si="105"/>
      </c>
      <c r="AS434">
        <f t="shared" si="106"/>
        <v>1</v>
      </c>
      <c r="AX434">
        <f t="shared" si="98"/>
      </c>
      <c r="AY434" t="s">
        <v>140</v>
      </c>
    </row>
    <row r="435" spans="1:51" ht="13.5">
      <c r="A435" s="4">
        <v>2153</v>
      </c>
      <c r="B435" s="5" t="s">
        <v>708</v>
      </c>
      <c r="C435" s="5" t="s">
        <v>1046</v>
      </c>
      <c r="D435" s="6" t="s">
        <v>43</v>
      </c>
      <c r="E435" s="5">
        <v>0</v>
      </c>
      <c r="F435" s="5">
        <v>0</v>
      </c>
      <c r="G435" s="5">
        <v>1</v>
      </c>
      <c r="H435" s="7" t="s">
        <v>1226</v>
      </c>
      <c r="I435" s="8"/>
      <c r="J435" s="8" t="s">
        <v>1262</v>
      </c>
      <c r="K435" s="8" t="s">
        <v>717</v>
      </c>
      <c r="L435" s="8" t="s">
        <v>1347</v>
      </c>
      <c r="M435" s="8"/>
      <c r="N435" s="8"/>
      <c r="O435" s="8"/>
      <c r="P435" s="8" t="s">
        <v>1043</v>
      </c>
      <c r="Q435" s="8"/>
      <c r="R435" s="8"/>
      <c r="S435" s="8" t="s">
        <v>293</v>
      </c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9"/>
      <c r="AJ435" s="236" t="s">
        <v>509</v>
      </c>
      <c r="AK435" s="237">
        <v>1</v>
      </c>
      <c r="AL435" s="238">
        <v>0</v>
      </c>
      <c r="AM435" s="233" t="s">
        <v>461</v>
      </c>
      <c r="AN435" s="236"/>
      <c r="AO435" s="240" t="s">
        <v>1051</v>
      </c>
      <c r="AP435" s="223" t="str">
        <f t="shared" si="103"/>
        <v>( 類推 )</v>
      </c>
      <c r="AQ435" t="str">
        <f t="shared" si="104"/>
        <v> （準拠する試案連番：0）</v>
      </c>
      <c r="AR435">
        <f t="shared" si="105"/>
      </c>
      <c r="AS435">
        <f t="shared" si="106"/>
        <v>1</v>
      </c>
      <c r="AX435">
        <f t="shared" si="98"/>
      </c>
      <c r="AY435" t="s">
        <v>140</v>
      </c>
    </row>
    <row r="436" spans="1:51" ht="13.5">
      <c r="A436" s="4">
        <v>2154</v>
      </c>
      <c r="B436" s="5" t="s">
        <v>1046</v>
      </c>
      <c r="C436" s="5" t="s">
        <v>1046</v>
      </c>
      <c r="D436" s="6" t="s">
        <v>1227</v>
      </c>
      <c r="E436" s="5">
        <v>0</v>
      </c>
      <c r="F436" s="5">
        <v>0</v>
      </c>
      <c r="G436" s="5">
        <v>2</v>
      </c>
      <c r="H436" s="7" t="s">
        <v>1228</v>
      </c>
      <c r="I436" s="8"/>
      <c r="J436" s="8" t="s">
        <v>1262</v>
      </c>
      <c r="K436" s="8" t="s">
        <v>717</v>
      </c>
      <c r="L436" s="8" t="s">
        <v>1264</v>
      </c>
      <c r="M436" s="8"/>
      <c r="N436" s="8"/>
      <c r="O436" s="8"/>
      <c r="P436" s="8" t="s">
        <v>14</v>
      </c>
      <c r="Q436" s="8"/>
      <c r="R436" s="8"/>
      <c r="S436" s="8" t="s">
        <v>293</v>
      </c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9"/>
      <c r="AJ436" s="236" t="s">
        <v>508</v>
      </c>
      <c r="AK436" s="237">
        <v>1</v>
      </c>
      <c r="AL436" s="238" t="s">
        <v>1599</v>
      </c>
      <c r="AM436" s="233" t="s">
        <v>461</v>
      </c>
      <c r="AN436" s="236"/>
      <c r="AO436" s="240" t="s">
        <v>1051</v>
      </c>
      <c r="AP436" s="223" t="str">
        <f t="shared" si="103"/>
        <v>( 実態調査 )</v>
      </c>
      <c r="AQ436" t="str">
        <f t="shared" si="104"/>
        <v> （準拠する試案連番：この欄は入力不要です）</v>
      </c>
      <c r="AR436" t="str">
        <f t="shared" si="105"/>
        <v> （準拠する試案連番：この欄は入力不要です）</v>
      </c>
      <c r="AS436">
        <f t="shared" si="106"/>
        <v>1</v>
      </c>
      <c r="AX436">
        <f t="shared" si="98"/>
      </c>
      <c r="AY436" t="s">
        <v>140</v>
      </c>
    </row>
    <row r="437" spans="1:51" ht="13.5">
      <c r="A437" s="4">
        <v>2159</v>
      </c>
      <c r="B437" s="5" t="s">
        <v>1046</v>
      </c>
      <c r="C437" s="5" t="s">
        <v>1046</v>
      </c>
      <c r="D437" s="6" t="s">
        <v>1229</v>
      </c>
      <c r="E437" s="5">
        <v>0</v>
      </c>
      <c r="F437" s="5">
        <v>0</v>
      </c>
      <c r="G437" s="5">
        <v>2</v>
      </c>
      <c r="H437" s="7" t="s">
        <v>1230</v>
      </c>
      <c r="I437" s="8"/>
      <c r="J437" s="8" t="s">
        <v>1262</v>
      </c>
      <c r="K437" s="8" t="s">
        <v>717</v>
      </c>
      <c r="L437" s="8" t="s">
        <v>1264</v>
      </c>
      <c r="M437" s="8"/>
      <c r="N437" s="8"/>
      <c r="O437" s="8"/>
      <c r="P437" s="8" t="s">
        <v>14</v>
      </c>
      <c r="Q437" s="8"/>
      <c r="R437" s="8"/>
      <c r="S437" s="8" t="s">
        <v>293</v>
      </c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9"/>
      <c r="AJ437" s="236" t="s">
        <v>509</v>
      </c>
      <c r="AK437" s="237">
        <v>1</v>
      </c>
      <c r="AL437" s="238">
        <v>0</v>
      </c>
      <c r="AM437" s="233" t="s">
        <v>461</v>
      </c>
      <c r="AN437" s="236"/>
      <c r="AO437" s="240" t="s">
        <v>1051</v>
      </c>
      <c r="AP437" s="223" t="str">
        <f t="shared" si="103"/>
        <v>( 類推 )</v>
      </c>
      <c r="AQ437" t="str">
        <f t="shared" si="104"/>
        <v> （準拠する試案連番：0）</v>
      </c>
      <c r="AR437">
        <f t="shared" si="105"/>
      </c>
      <c r="AS437">
        <f t="shared" si="106"/>
        <v>1</v>
      </c>
      <c r="AX437">
        <f t="shared" si="98"/>
      </c>
      <c r="AY437" t="s">
        <v>140</v>
      </c>
    </row>
    <row r="438" spans="1:51" ht="13.5">
      <c r="A438" s="4">
        <v>2164</v>
      </c>
      <c r="B438" s="5" t="s">
        <v>708</v>
      </c>
      <c r="C438" s="5" t="s">
        <v>1046</v>
      </c>
      <c r="D438" s="6" t="s">
        <v>1231</v>
      </c>
      <c r="E438" s="5">
        <v>0</v>
      </c>
      <c r="F438" s="5">
        <v>0</v>
      </c>
      <c r="G438" s="5">
        <v>1</v>
      </c>
      <c r="H438" s="7" t="s">
        <v>1232</v>
      </c>
      <c r="I438" s="8"/>
      <c r="J438" s="8" t="s">
        <v>1262</v>
      </c>
      <c r="K438" s="8" t="s">
        <v>1697</v>
      </c>
      <c r="L438" s="8" t="s">
        <v>1706</v>
      </c>
      <c r="M438" s="8"/>
      <c r="N438" s="8"/>
      <c r="O438" s="8"/>
      <c r="P438" s="8" t="s">
        <v>6</v>
      </c>
      <c r="Q438" s="8"/>
      <c r="R438" s="8"/>
      <c r="S438" s="8" t="s">
        <v>293</v>
      </c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9"/>
      <c r="AJ438" s="236" t="s">
        <v>509</v>
      </c>
      <c r="AK438" s="237">
        <v>1</v>
      </c>
      <c r="AL438" s="238">
        <v>0</v>
      </c>
      <c r="AM438" s="233" t="s">
        <v>461</v>
      </c>
      <c r="AN438" s="236"/>
      <c r="AO438" s="240" t="s">
        <v>1051</v>
      </c>
      <c r="AP438" s="223" t="str">
        <f t="shared" si="103"/>
        <v>( 類推 )</v>
      </c>
      <c r="AQ438" t="str">
        <f t="shared" si="104"/>
        <v> （準拠する試案連番：0）</v>
      </c>
      <c r="AR438">
        <f t="shared" si="105"/>
      </c>
      <c r="AS438">
        <f t="shared" si="106"/>
        <v>1</v>
      </c>
      <c r="AX438">
        <f t="shared" si="98"/>
      </c>
      <c r="AY438" t="s">
        <v>140</v>
      </c>
    </row>
    <row r="439" spans="1:51" ht="13.5">
      <c r="A439" s="4">
        <v>2283</v>
      </c>
      <c r="B439" s="5" t="s">
        <v>89</v>
      </c>
      <c r="C439" s="5" t="s">
        <v>1046</v>
      </c>
      <c r="D439" s="6" t="s">
        <v>314</v>
      </c>
      <c r="E439" s="5">
        <v>0</v>
      </c>
      <c r="F439" s="5">
        <v>0</v>
      </c>
      <c r="G439" s="5">
        <v>1</v>
      </c>
      <c r="H439" s="7" t="s">
        <v>315</v>
      </c>
      <c r="I439" s="8"/>
      <c r="J439" s="8" t="s">
        <v>1262</v>
      </c>
      <c r="K439" s="8" t="s">
        <v>1263</v>
      </c>
      <c r="L439" s="8" t="s">
        <v>1264</v>
      </c>
      <c r="M439" s="8"/>
      <c r="N439" s="8"/>
      <c r="O439" s="8"/>
      <c r="P439" s="8" t="s">
        <v>647</v>
      </c>
      <c r="Q439" s="8"/>
      <c r="R439" s="8"/>
      <c r="S439" s="8" t="s">
        <v>443</v>
      </c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9"/>
      <c r="AJ439" s="236" t="s">
        <v>508</v>
      </c>
      <c r="AK439" s="237">
        <v>1</v>
      </c>
      <c r="AL439" s="238" t="s">
        <v>1599</v>
      </c>
      <c r="AM439" s="233" t="s">
        <v>461</v>
      </c>
      <c r="AN439" s="236"/>
      <c r="AO439" s="236" t="s">
        <v>1051</v>
      </c>
      <c r="AP439" s="223" t="str">
        <f aca="true" t="shared" si="107" ref="AP439:AP445">"( "&amp;AJ439&amp;" )"</f>
        <v>( 実態調査 )</v>
      </c>
      <c r="AQ439" t="str">
        <f aca="true" t="shared" si="108" ref="AQ439:AQ445">IF(AL439="準拠する試案№をご入力下さい",""," （準拠する試案連番："&amp;AL439&amp;"）")</f>
        <v> （準拠する試案連番：この欄は入力不要です）</v>
      </c>
      <c r="AR439" t="str">
        <f aca="true" t="shared" si="109" ref="AR439:AR445">IF(OR(AL439="準拠する連番があれば試案№を、なければ0をご入力下さい",AL439=0),""," （準拠する試案連番："&amp;AL439&amp;"）")</f>
        <v> （準拠する試案連番：この欄は入力不要です）</v>
      </c>
      <c r="AS439">
        <f aca="true" t="shared" si="110" ref="AS439:AS445">IF(OR(AK439="この欄は入力不要です",AK439="調査していれば件数、調査していなければ0をご入力下さい",AK439=0),0,AK439)</f>
        <v>1</v>
      </c>
      <c r="AX439">
        <f t="shared" si="98"/>
      </c>
      <c r="AY439" t="s">
        <v>140</v>
      </c>
    </row>
    <row r="440" spans="1:51" ht="13.5">
      <c r="A440" s="4">
        <v>2284</v>
      </c>
      <c r="B440" s="5" t="s">
        <v>89</v>
      </c>
      <c r="C440" s="5" t="s">
        <v>1046</v>
      </c>
      <c r="D440" s="6" t="s">
        <v>316</v>
      </c>
      <c r="E440" s="5">
        <v>0</v>
      </c>
      <c r="F440" s="5">
        <v>0</v>
      </c>
      <c r="G440" s="5">
        <v>1</v>
      </c>
      <c r="H440" s="7" t="s">
        <v>317</v>
      </c>
      <c r="I440" s="8"/>
      <c r="J440" s="8" t="s">
        <v>1262</v>
      </c>
      <c r="K440" s="8" t="s">
        <v>1263</v>
      </c>
      <c r="L440" s="8" t="s">
        <v>1264</v>
      </c>
      <c r="M440" s="8"/>
      <c r="N440" s="8"/>
      <c r="O440" s="8"/>
      <c r="P440" s="8" t="s">
        <v>647</v>
      </c>
      <c r="Q440" s="8"/>
      <c r="R440" s="8"/>
      <c r="S440" s="8" t="s">
        <v>443</v>
      </c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9"/>
      <c r="AJ440" s="236" t="s">
        <v>509</v>
      </c>
      <c r="AK440" s="237">
        <v>1</v>
      </c>
      <c r="AL440" s="238">
        <v>0</v>
      </c>
      <c r="AM440" s="233" t="s">
        <v>461</v>
      </c>
      <c r="AN440" s="236"/>
      <c r="AO440" s="236" t="s">
        <v>1051</v>
      </c>
      <c r="AP440" s="223" t="str">
        <f t="shared" si="107"/>
        <v>( 類推 )</v>
      </c>
      <c r="AQ440" t="str">
        <f t="shared" si="108"/>
        <v> （準拠する試案連番：0）</v>
      </c>
      <c r="AR440">
        <f t="shared" si="109"/>
      </c>
      <c r="AS440">
        <f t="shared" si="110"/>
        <v>1</v>
      </c>
      <c r="AX440">
        <f t="shared" si="98"/>
      </c>
      <c r="AY440" t="s">
        <v>140</v>
      </c>
    </row>
    <row r="441" spans="1:50" ht="13.5">
      <c r="A441" s="4">
        <v>2288</v>
      </c>
      <c r="B441" s="5" t="s">
        <v>1233</v>
      </c>
      <c r="C441" s="5" t="s">
        <v>1046</v>
      </c>
      <c r="D441" s="6" t="s">
        <v>318</v>
      </c>
      <c r="E441" s="5">
        <v>0</v>
      </c>
      <c r="F441" s="5">
        <v>0</v>
      </c>
      <c r="G441" s="5">
        <v>1</v>
      </c>
      <c r="H441" s="7" t="s">
        <v>319</v>
      </c>
      <c r="I441" s="8"/>
      <c r="J441" s="8"/>
      <c r="K441" s="8"/>
      <c r="L441" s="8"/>
      <c r="M441" s="8"/>
      <c r="N441" s="8"/>
      <c r="O441" s="8"/>
      <c r="P441" s="8" t="s">
        <v>1350</v>
      </c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9" t="s">
        <v>320</v>
      </c>
      <c r="AJ441" s="236" t="s">
        <v>149</v>
      </c>
      <c r="AK441" s="237" t="s">
        <v>1599</v>
      </c>
      <c r="AL441" s="238" t="s">
        <v>1599</v>
      </c>
      <c r="AM441" s="233" t="s">
        <v>1052</v>
      </c>
      <c r="AN441" s="236"/>
      <c r="AO441" s="236" t="s">
        <v>1351</v>
      </c>
      <c r="AP441" s="223" t="str">
        <f t="shared" si="107"/>
        <v>( 調査期間中データなし )</v>
      </c>
      <c r="AQ441" t="str">
        <f t="shared" si="108"/>
        <v> （準拠する試案連番：この欄は入力不要です）</v>
      </c>
      <c r="AR441" t="str">
        <f t="shared" si="109"/>
        <v> （準拠する試案連番：この欄は入力不要です）</v>
      </c>
      <c r="AS441">
        <f t="shared" si="110"/>
        <v>0</v>
      </c>
      <c r="AX441">
        <f t="shared" si="98"/>
      </c>
    </row>
    <row r="442" spans="1:50" ht="13.5">
      <c r="A442" s="4">
        <v>2289</v>
      </c>
      <c r="B442" s="5" t="s">
        <v>1233</v>
      </c>
      <c r="C442" s="5" t="s">
        <v>1046</v>
      </c>
      <c r="D442" s="6" t="s">
        <v>321</v>
      </c>
      <c r="E442" s="5">
        <v>0</v>
      </c>
      <c r="F442" s="5">
        <v>0</v>
      </c>
      <c r="G442" s="5">
        <v>1</v>
      </c>
      <c r="H442" s="7" t="s">
        <v>322</v>
      </c>
      <c r="I442" s="8"/>
      <c r="J442" s="8"/>
      <c r="K442" s="8"/>
      <c r="L442" s="8"/>
      <c r="M442" s="8"/>
      <c r="N442" s="8"/>
      <c r="O442" s="8"/>
      <c r="P442" s="8" t="s">
        <v>1350</v>
      </c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9" t="s">
        <v>323</v>
      </c>
      <c r="AJ442" s="236" t="s">
        <v>149</v>
      </c>
      <c r="AK442" s="237" t="s">
        <v>1599</v>
      </c>
      <c r="AL442" s="238" t="s">
        <v>1599</v>
      </c>
      <c r="AM442" s="233" t="s">
        <v>1052</v>
      </c>
      <c r="AN442" s="236"/>
      <c r="AO442" s="236" t="s">
        <v>1351</v>
      </c>
      <c r="AP442" s="223" t="str">
        <f t="shared" si="107"/>
        <v>( 調査期間中データなし )</v>
      </c>
      <c r="AQ442" t="str">
        <f t="shared" si="108"/>
        <v> （準拠する試案連番：この欄は入力不要です）</v>
      </c>
      <c r="AR442" t="str">
        <f t="shared" si="109"/>
        <v> （準拠する試案連番：この欄は入力不要です）</v>
      </c>
      <c r="AS442">
        <f t="shared" si="110"/>
        <v>0</v>
      </c>
      <c r="AX442">
        <f t="shared" si="98"/>
      </c>
    </row>
    <row r="443" spans="1:50" ht="13.5">
      <c r="A443" s="4">
        <v>2290</v>
      </c>
      <c r="B443" s="5" t="s">
        <v>1233</v>
      </c>
      <c r="C443" s="5" t="s">
        <v>1046</v>
      </c>
      <c r="D443" s="6" t="s">
        <v>324</v>
      </c>
      <c r="E443" s="5">
        <v>0</v>
      </c>
      <c r="F443" s="5">
        <v>0</v>
      </c>
      <c r="G443" s="5">
        <v>1</v>
      </c>
      <c r="H443" s="7" t="s">
        <v>325</v>
      </c>
      <c r="I443" s="8"/>
      <c r="J443" s="8"/>
      <c r="K443" s="8"/>
      <c r="L443" s="8"/>
      <c r="M443" s="8"/>
      <c r="N443" s="8"/>
      <c r="O443" s="8"/>
      <c r="P443" s="8" t="s">
        <v>1350</v>
      </c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9" t="s">
        <v>323</v>
      </c>
      <c r="AJ443" s="236" t="s">
        <v>149</v>
      </c>
      <c r="AK443" s="237" t="s">
        <v>1599</v>
      </c>
      <c r="AL443" s="238" t="s">
        <v>1599</v>
      </c>
      <c r="AM443" s="233" t="s">
        <v>1052</v>
      </c>
      <c r="AN443" s="236"/>
      <c r="AO443" s="236" t="s">
        <v>1351</v>
      </c>
      <c r="AP443" s="223" t="str">
        <f t="shared" si="107"/>
        <v>( 調査期間中データなし )</v>
      </c>
      <c r="AQ443" t="str">
        <f t="shared" si="108"/>
        <v> （準拠する試案連番：この欄は入力不要です）</v>
      </c>
      <c r="AR443" t="str">
        <f t="shared" si="109"/>
        <v> （準拠する試案連番：この欄は入力不要です）</v>
      </c>
      <c r="AS443">
        <f t="shared" si="110"/>
        <v>0</v>
      </c>
      <c r="AX443">
        <f t="shared" si="98"/>
      </c>
    </row>
    <row r="444" spans="1:51" ht="13.5">
      <c r="A444" s="4">
        <v>2297</v>
      </c>
      <c r="B444" s="5" t="s">
        <v>594</v>
      </c>
      <c r="C444" s="5" t="s">
        <v>1046</v>
      </c>
      <c r="D444" s="6" t="s">
        <v>944</v>
      </c>
      <c r="E444" s="5">
        <v>0</v>
      </c>
      <c r="F444" s="5">
        <v>0</v>
      </c>
      <c r="G444" s="5">
        <v>1</v>
      </c>
      <c r="H444" s="7" t="s">
        <v>945</v>
      </c>
      <c r="I444" s="8"/>
      <c r="J444" s="8" t="s">
        <v>1353</v>
      </c>
      <c r="K444" s="8" t="s">
        <v>183</v>
      </c>
      <c r="L444" s="8" t="s">
        <v>946</v>
      </c>
      <c r="M444" s="8"/>
      <c r="N444" s="8"/>
      <c r="O444" s="8"/>
      <c r="P444" s="8" t="s">
        <v>35</v>
      </c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9" t="s">
        <v>947</v>
      </c>
      <c r="AJ444" s="236" t="s">
        <v>313</v>
      </c>
      <c r="AK444" s="237" t="s">
        <v>1599</v>
      </c>
      <c r="AL444" s="238" t="s">
        <v>1599</v>
      </c>
      <c r="AM444" s="233" t="s">
        <v>241</v>
      </c>
      <c r="AN444" s="236"/>
      <c r="AO444" s="240" t="s">
        <v>1051</v>
      </c>
      <c r="AP444" s="223" t="str">
        <f t="shared" si="107"/>
        <v>( 未調査(不明) )</v>
      </c>
      <c r="AQ444" t="str">
        <f t="shared" si="108"/>
        <v> （準拠する試案連番：この欄は入力不要です）</v>
      </c>
      <c r="AR444" t="str">
        <f t="shared" si="109"/>
        <v> （準拠する試案連番：この欄は入力不要です）</v>
      </c>
      <c r="AS444">
        <f t="shared" si="110"/>
        <v>0</v>
      </c>
      <c r="AX444">
        <f t="shared" si="98"/>
      </c>
      <c r="AY444" t="s">
        <v>243</v>
      </c>
    </row>
    <row r="445" spans="1:51" ht="13.5">
      <c r="A445" s="4">
        <v>2299</v>
      </c>
      <c r="B445" s="5" t="s">
        <v>170</v>
      </c>
      <c r="C445" s="5" t="s">
        <v>1046</v>
      </c>
      <c r="D445" s="6" t="s">
        <v>948</v>
      </c>
      <c r="E445" s="5">
        <v>0</v>
      </c>
      <c r="F445" s="5">
        <v>0</v>
      </c>
      <c r="G445" s="5">
        <v>1</v>
      </c>
      <c r="H445" s="7" t="s">
        <v>949</v>
      </c>
      <c r="I445" s="8" t="s">
        <v>949</v>
      </c>
      <c r="J445" s="8" t="s">
        <v>1353</v>
      </c>
      <c r="K445" s="8" t="s">
        <v>1313</v>
      </c>
      <c r="L445" s="8"/>
      <c r="M445" s="8" t="s">
        <v>1353</v>
      </c>
      <c r="N445" s="8" t="s">
        <v>1313</v>
      </c>
      <c r="O445" s="8"/>
      <c r="P445" s="8" t="s">
        <v>35</v>
      </c>
      <c r="Q445" s="8"/>
      <c r="R445" s="8"/>
      <c r="S445" s="8" t="s">
        <v>1347</v>
      </c>
      <c r="T445" s="8"/>
      <c r="U445" s="8" t="s">
        <v>1349</v>
      </c>
      <c r="V445" s="8" t="s">
        <v>1347</v>
      </c>
      <c r="W445" s="8"/>
      <c r="X445" s="8" t="s">
        <v>444</v>
      </c>
      <c r="Y445" s="8"/>
      <c r="Z445" s="8"/>
      <c r="AA445" s="8"/>
      <c r="AB445" s="8" t="s">
        <v>1347</v>
      </c>
      <c r="AC445" s="8"/>
      <c r="AD445" s="8"/>
      <c r="AE445" s="8"/>
      <c r="AF445" s="8"/>
      <c r="AG445" s="8"/>
      <c r="AH445" s="8"/>
      <c r="AI445" s="9"/>
      <c r="AJ445" s="236" t="s">
        <v>1193</v>
      </c>
      <c r="AK445" s="237" t="s">
        <v>1599</v>
      </c>
      <c r="AL445" s="238" t="s">
        <v>1599</v>
      </c>
      <c r="AM445" s="233" t="s">
        <v>507</v>
      </c>
      <c r="AN445" s="236" t="s">
        <v>907</v>
      </c>
      <c r="AO445" s="240" t="s">
        <v>1351</v>
      </c>
      <c r="AP445" s="223" t="str">
        <f t="shared" si="107"/>
        <v>( 未調査(医療材料なし) )</v>
      </c>
      <c r="AQ445" t="str">
        <f t="shared" si="108"/>
        <v> （準拠する試案連番：この欄は入力不要です）</v>
      </c>
      <c r="AR445" t="str">
        <f t="shared" si="109"/>
        <v> （準拠する試案連番：この欄は入力不要です）</v>
      </c>
      <c r="AS445">
        <f t="shared" si="110"/>
        <v>0</v>
      </c>
      <c r="AX445">
        <f t="shared" si="98"/>
      </c>
      <c r="AY445" t="s">
        <v>904</v>
      </c>
    </row>
    <row r="446" spans="1:51" ht="13.5">
      <c r="A446" s="4">
        <v>2310</v>
      </c>
      <c r="B446" s="5" t="s">
        <v>708</v>
      </c>
      <c r="C446" s="5" t="s">
        <v>1046</v>
      </c>
      <c r="D446" s="6" t="s">
        <v>755</v>
      </c>
      <c r="E446" s="5">
        <v>0</v>
      </c>
      <c r="F446" s="5">
        <v>0</v>
      </c>
      <c r="G446" s="5">
        <v>1</v>
      </c>
      <c r="H446" s="7" t="s">
        <v>756</v>
      </c>
      <c r="I446" s="8"/>
      <c r="J446" s="8"/>
      <c r="K446" s="8"/>
      <c r="L446" s="8"/>
      <c r="M446" s="8"/>
      <c r="N446" s="8"/>
      <c r="O446" s="8"/>
      <c r="P446" s="8" t="s">
        <v>1506</v>
      </c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9"/>
      <c r="AJ446" s="236" t="s">
        <v>509</v>
      </c>
      <c r="AK446" s="237">
        <v>1</v>
      </c>
      <c r="AL446" s="238">
        <v>0</v>
      </c>
      <c r="AM446" s="233" t="s">
        <v>461</v>
      </c>
      <c r="AN446" s="236"/>
      <c r="AO446" s="240" t="s">
        <v>1051</v>
      </c>
      <c r="AP446" s="223" t="str">
        <f>"( "&amp;AJ446&amp;" )"</f>
        <v>( 類推 )</v>
      </c>
      <c r="AQ446" t="str">
        <f>IF(AL446="準拠する試案№をご入力下さい",""," （準拠する試案連番："&amp;AL446&amp;"）")</f>
        <v> （準拠する試案連番：0）</v>
      </c>
      <c r="AR446">
        <f>IF(OR(AL446="準拠する連番があれば試案№を、なければ0をご入力下さい",AL446=0),""," （準拠する試案連番："&amp;AL446&amp;"）")</f>
      </c>
      <c r="AS446">
        <f>IF(OR(AK446="この欄は入力不要です",AK446="調査していれば件数、調査していなければ0をご入力下さい",AK446=0),0,AK446)</f>
        <v>1</v>
      </c>
      <c r="AX446">
        <f t="shared" si="98"/>
      </c>
      <c r="AY446" t="s">
        <v>140</v>
      </c>
    </row>
    <row r="447" spans="1:51" ht="13.5">
      <c r="A447" s="4">
        <v>2311</v>
      </c>
      <c r="B447" s="5" t="s">
        <v>708</v>
      </c>
      <c r="C447" s="5" t="s">
        <v>1046</v>
      </c>
      <c r="D447" s="6" t="s">
        <v>757</v>
      </c>
      <c r="E447" s="5">
        <v>0</v>
      </c>
      <c r="F447" s="5">
        <v>0</v>
      </c>
      <c r="G447" s="5">
        <v>1</v>
      </c>
      <c r="H447" s="7" t="s">
        <v>1773</v>
      </c>
      <c r="I447" s="8"/>
      <c r="J447" s="8"/>
      <c r="K447" s="8"/>
      <c r="L447" s="8"/>
      <c r="M447" s="8"/>
      <c r="N447" s="8"/>
      <c r="O447" s="8"/>
      <c r="P447" s="8" t="s">
        <v>1506</v>
      </c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9"/>
      <c r="AJ447" s="236" t="s">
        <v>509</v>
      </c>
      <c r="AK447" s="237">
        <v>1</v>
      </c>
      <c r="AL447" s="238">
        <v>0</v>
      </c>
      <c r="AM447" s="233" t="s">
        <v>461</v>
      </c>
      <c r="AN447" s="236"/>
      <c r="AO447" s="240" t="s">
        <v>1051</v>
      </c>
      <c r="AP447" s="223" t="str">
        <f>"( "&amp;AJ447&amp;" )"</f>
        <v>( 類推 )</v>
      </c>
      <c r="AQ447" t="str">
        <f>IF(AL447="準拠する試案№をご入力下さい",""," （準拠する試案連番："&amp;AL447&amp;"）")</f>
        <v> （準拠する試案連番：0）</v>
      </c>
      <c r="AR447">
        <f>IF(OR(AL447="準拠する連番があれば試案№を、なければ0をご入力下さい",AL447=0),""," （準拠する試案連番："&amp;AL447&amp;"）")</f>
      </c>
      <c r="AS447">
        <f>IF(OR(AK447="この欄は入力不要です",AK447="調査していれば件数、調査していなければ0をご入力下さい",AK447=0),0,AK447)</f>
        <v>1</v>
      </c>
      <c r="AX447">
        <f t="shared" si="98"/>
      </c>
      <c r="AY447" t="s">
        <v>140</v>
      </c>
    </row>
    <row r="448" spans="1:51" ht="13.5">
      <c r="A448" s="4">
        <v>2314</v>
      </c>
      <c r="B448" s="5" t="s">
        <v>170</v>
      </c>
      <c r="C448" s="5" t="s">
        <v>1046</v>
      </c>
      <c r="D448" s="6" t="s">
        <v>1774</v>
      </c>
      <c r="E448" s="5">
        <v>0</v>
      </c>
      <c r="F448" s="5">
        <v>0</v>
      </c>
      <c r="G448" s="5">
        <v>1</v>
      </c>
      <c r="H448" s="7" t="s">
        <v>1775</v>
      </c>
      <c r="I448" s="8" t="s">
        <v>1775</v>
      </c>
      <c r="J448" s="8" t="s">
        <v>1353</v>
      </c>
      <c r="K448" s="8" t="s">
        <v>1313</v>
      </c>
      <c r="L448" s="8"/>
      <c r="M448" s="8" t="s">
        <v>1353</v>
      </c>
      <c r="N448" s="8" t="s">
        <v>1313</v>
      </c>
      <c r="O448" s="8"/>
      <c r="P448" s="8" t="s">
        <v>1360</v>
      </c>
      <c r="Q448" s="8"/>
      <c r="R448" s="8"/>
      <c r="S448" s="8" t="s">
        <v>1347</v>
      </c>
      <c r="T448" s="8"/>
      <c r="U448" s="8" t="s">
        <v>1349</v>
      </c>
      <c r="V448" s="8" t="s">
        <v>1347</v>
      </c>
      <c r="W448" s="8"/>
      <c r="X448" s="8" t="s">
        <v>444</v>
      </c>
      <c r="Y448" s="8"/>
      <c r="Z448" s="8"/>
      <c r="AA448" s="8"/>
      <c r="AB448" s="8" t="s">
        <v>1776</v>
      </c>
      <c r="AC448" s="8"/>
      <c r="AD448" s="8"/>
      <c r="AE448" s="8"/>
      <c r="AF448" s="8"/>
      <c r="AG448" s="8"/>
      <c r="AH448" s="8"/>
      <c r="AI448" s="9"/>
      <c r="AJ448" s="236" t="s">
        <v>1193</v>
      </c>
      <c r="AK448" s="237" t="s">
        <v>1599</v>
      </c>
      <c r="AL448" s="238" t="s">
        <v>1599</v>
      </c>
      <c r="AM448" s="233" t="s">
        <v>507</v>
      </c>
      <c r="AN448" s="236" t="s">
        <v>907</v>
      </c>
      <c r="AO448" s="240" t="s">
        <v>1351</v>
      </c>
      <c r="AP448" s="223" t="str">
        <f>"( "&amp;AJ448&amp;" )"</f>
        <v>( 未調査(医療材料なし) )</v>
      </c>
      <c r="AQ448" t="str">
        <f>IF(AL448="準拠する試案№をご入力下さい",""," （準拠する試案連番："&amp;AL448&amp;"）")</f>
        <v> （準拠する試案連番：この欄は入力不要です）</v>
      </c>
      <c r="AR448" t="str">
        <f>IF(OR(AL448="準拠する連番があれば試案№を、なければ0をご入力下さい",AL448=0),""," （準拠する試案連番："&amp;AL448&amp;"）")</f>
        <v> （準拠する試案連番：この欄は入力不要です）</v>
      </c>
      <c r="AS448">
        <f>IF(OR(AK448="この欄は入力不要です",AK448="調査していれば件数、調査していなければ0をご入力下さい",AK448=0),0,AK448)</f>
        <v>0</v>
      </c>
      <c r="AX448">
        <f t="shared" si="98"/>
      </c>
      <c r="AY448" t="s">
        <v>904</v>
      </c>
    </row>
    <row r="449" spans="1:51" ht="13.5">
      <c r="A449" s="4">
        <v>2317</v>
      </c>
      <c r="B449" s="5" t="s">
        <v>170</v>
      </c>
      <c r="C449" s="5" t="s">
        <v>1046</v>
      </c>
      <c r="D449" s="6" t="s">
        <v>1781</v>
      </c>
      <c r="E449" s="5">
        <v>0</v>
      </c>
      <c r="F449" s="5">
        <v>0</v>
      </c>
      <c r="G449" s="5">
        <v>1</v>
      </c>
      <c r="H449" s="7" t="s">
        <v>758</v>
      </c>
      <c r="I449" s="8" t="s">
        <v>758</v>
      </c>
      <c r="J449" s="8" t="s">
        <v>1353</v>
      </c>
      <c r="K449" s="8" t="s">
        <v>1313</v>
      </c>
      <c r="L449" s="8"/>
      <c r="M449" s="8" t="s">
        <v>1353</v>
      </c>
      <c r="N449" s="8" t="s">
        <v>1313</v>
      </c>
      <c r="O449" s="8"/>
      <c r="P449" s="8" t="s">
        <v>1360</v>
      </c>
      <c r="Q449" s="8"/>
      <c r="R449" s="8"/>
      <c r="S449" s="8" t="s">
        <v>1347</v>
      </c>
      <c r="T449" s="8"/>
      <c r="U449" s="8" t="s">
        <v>1349</v>
      </c>
      <c r="V449" s="8" t="s">
        <v>1347</v>
      </c>
      <c r="W449" s="8"/>
      <c r="X449" s="8" t="s">
        <v>444</v>
      </c>
      <c r="Y449" s="8"/>
      <c r="Z449" s="8"/>
      <c r="AA449" s="8"/>
      <c r="AB449" s="8" t="s">
        <v>1362</v>
      </c>
      <c r="AC449" s="8"/>
      <c r="AD449" s="8"/>
      <c r="AE449" s="8"/>
      <c r="AF449" s="8"/>
      <c r="AG449" s="8"/>
      <c r="AH449" s="8"/>
      <c r="AI449" s="9"/>
      <c r="AJ449" s="236" t="s">
        <v>1193</v>
      </c>
      <c r="AK449" s="237" t="s">
        <v>1599</v>
      </c>
      <c r="AL449" s="238" t="s">
        <v>1599</v>
      </c>
      <c r="AM449" s="233" t="s">
        <v>507</v>
      </c>
      <c r="AN449" s="236" t="s">
        <v>907</v>
      </c>
      <c r="AO449" s="240" t="s">
        <v>1351</v>
      </c>
      <c r="AP449" s="223" t="str">
        <f>"( "&amp;AJ449&amp;" )"</f>
        <v>( 未調査(医療材料なし) )</v>
      </c>
      <c r="AQ449" t="str">
        <f>IF(AL449="準拠する試案№をご入力下さい",""," （準拠する試案連番："&amp;AL449&amp;"）")</f>
        <v> （準拠する試案連番：この欄は入力不要です）</v>
      </c>
      <c r="AR449" t="str">
        <f>IF(OR(AL449="準拠する連番があれば試案№を、なければ0をご入力下さい",AL449=0),""," （準拠する試案連番："&amp;AL449&amp;"）")</f>
        <v> （準拠する試案連番：この欄は入力不要です）</v>
      </c>
      <c r="AS449">
        <f>IF(OR(AK449="この欄は入力不要です",AK449="調査していれば件数、調査していなければ0をご入力下さい",AK449=0),0,AK449)</f>
        <v>0</v>
      </c>
      <c r="AX449">
        <f t="shared" si="98"/>
      </c>
      <c r="AY449" t="s">
        <v>904</v>
      </c>
    </row>
    <row r="450" ht="13.5" hidden="1"/>
    <row r="451" ht="13.5" hidden="1"/>
    <row r="452" ht="13.5" hidden="1"/>
    <row r="453" ht="13.5" hidden="1">
      <c r="AX453">
        <f>IF(OR(A453=A452,A453=A454),1,"")</f>
        <v>1</v>
      </c>
    </row>
    <row r="454" ht="13.5" hidden="1"/>
    <row r="455" ht="13.5" hidden="1"/>
    <row r="456" ht="13.5" hidden="1"/>
  </sheetData>
  <sheetProtection selectLockedCells="1"/>
  <autoFilter ref="A1:AY449"/>
  <dataValidations count="1">
    <dataValidation type="list" allowBlank="1" showInputMessage="1" showErrorMessage="1" sqref="AJ2:AJ449">
      <formula1>調査内容</formula1>
    </dataValidation>
  </dataValidations>
  <printOptions/>
  <pageMargins left="0.75" right="0.75" top="1" bottom="1" header="0.512" footer="0.512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106"/>
  <sheetViews>
    <sheetView tabSelected="1" zoomScale="93" zoomScaleNormal="93" zoomScalePageLayoutView="0" workbookViewId="0" topLeftCell="A1">
      <selection activeCell="AK4" sqref="AK4"/>
    </sheetView>
  </sheetViews>
  <sheetFormatPr defaultColWidth="8.875" defaultRowHeight="13.5" outlineLevelCol="1"/>
  <cols>
    <col min="1" max="1" width="5.625" style="0" customWidth="1"/>
    <col min="2" max="2" width="8.125" style="0" customWidth="1"/>
    <col min="3" max="3" width="3.125" style="0" hidden="1" customWidth="1"/>
    <col min="4" max="4" width="3.375" style="0" hidden="1" customWidth="1"/>
    <col min="5" max="5" width="2.625" style="0" hidden="1" customWidth="1"/>
    <col min="6" max="6" width="48.00390625" style="0" bestFit="1" customWidth="1"/>
    <col min="7" max="7" width="31.125" style="0" hidden="1" customWidth="1"/>
    <col min="8" max="8" width="0" style="0" hidden="1" customWidth="1"/>
    <col min="9" max="12" width="9.00390625" style="0" hidden="1" customWidth="1" outlineLevel="1"/>
    <col min="13" max="13" width="8.375" style="0" hidden="1" customWidth="1" outlineLevel="1"/>
    <col min="14" max="14" width="7.625" style="0" hidden="1" customWidth="1" outlineLevel="1"/>
    <col min="15" max="15" width="6.50390625" style="0" hidden="1" customWidth="1" outlineLevel="1"/>
    <col min="16" max="16" width="5.125" style="0" hidden="1" customWidth="1" outlineLevel="1"/>
    <col min="17" max="18" width="8.625" style="0" hidden="1" customWidth="1" outlineLevel="1"/>
    <col min="19" max="21" width="9.125" style="0" hidden="1" customWidth="1" outlineLevel="1"/>
    <col min="22" max="28" width="8.00390625" style="0" hidden="1" customWidth="1" outlineLevel="1"/>
    <col min="29" max="32" width="9.00390625" style="0" hidden="1" customWidth="1" outlineLevel="1"/>
    <col min="33" max="33" width="0" style="0" hidden="1" customWidth="1" collapsed="1"/>
    <col min="34" max="45" width="8.875" style="0" customWidth="1"/>
    <col min="46" max="46" width="12.625" style="0" bestFit="1" customWidth="1"/>
    <col min="47" max="49" width="8.875" style="0" customWidth="1"/>
    <col min="50" max="50" width="12.625" style="0" bestFit="1" customWidth="1"/>
    <col min="51" max="53" width="8.875" style="0" customWidth="1"/>
    <col min="54" max="54" width="12.625" style="0" bestFit="1" customWidth="1"/>
    <col min="55" max="117" width="8.875" style="0" customWidth="1"/>
    <col min="118" max="118" width="9.00390625" style="0" hidden="1" customWidth="1"/>
  </cols>
  <sheetData>
    <row r="1" spans="1:115" ht="15" customHeight="1" thickBot="1" thickTop="1">
      <c r="A1" s="333" t="s">
        <v>194</v>
      </c>
      <c r="B1" s="333" t="s">
        <v>842</v>
      </c>
      <c r="C1" s="8"/>
      <c r="D1" s="8"/>
      <c r="E1" s="8"/>
      <c r="F1" s="333" t="s">
        <v>846</v>
      </c>
      <c r="AH1" s="334" t="s">
        <v>599</v>
      </c>
      <c r="AI1" s="321" t="s">
        <v>1799</v>
      </c>
      <c r="AJ1" s="322"/>
      <c r="AK1" s="323"/>
      <c r="AL1" s="321" t="s">
        <v>1799</v>
      </c>
      <c r="AM1" s="322"/>
      <c r="AN1" s="322"/>
      <c r="AO1" s="321" t="s">
        <v>1799</v>
      </c>
      <c r="AP1" s="322"/>
      <c r="AQ1" s="323"/>
      <c r="AR1" s="324" t="s">
        <v>1800</v>
      </c>
      <c r="AS1" s="325"/>
      <c r="AT1" s="325"/>
      <c r="AU1" s="326"/>
      <c r="AV1" s="324" t="s">
        <v>1801</v>
      </c>
      <c r="AW1" s="325"/>
      <c r="AX1" s="325"/>
      <c r="AY1" s="326"/>
      <c r="AZ1" s="324" t="s">
        <v>1801</v>
      </c>
      <c r="BA1" s="325"/>
      <c r="BB1" s="325"/>
      <c r="BC1" s="325"/>
      <c r="BD1" s="330" t="s">
        <v>1802</v>
      </c>
      <c r="BE1" s="331"/>
      <c r="BF1" s="331"/>
      <c r="BG1" s="331"/>
      <c r="BH1" s="331"/>
      <c r="BI1" s="331"/>
      <c r="BJ1" s="332"/>
      <c r="BK1" s="330" t="s">
        <v>1802</v>
      </c>
      <c r="BL1" s="331"/>
      <c r="BM1" s="331"/>
      <c r="BN1" s="331"/>
      <c r="BO1" s="331"/>
      <c r="BP1" s="331"/>
      <c r="BQ1" s="332"/>
      <c r="BR1" s="330" t="s">
        <v>1802</v>
      </c>
      <c r="BS1" s="331"/>
      <c r="BT1" s="331"/>
      <c r="BU1" s="331"/>
      <c r="BV1" s="331"/>
      <c r="BW1" s="331"/>
      <c r="BX1" s="331"/>
      <c r="BY1" s="327" t="s">
        <v>1803</v>
      </c>
      <c r="BZ1" s="328"/>
      <c r="CA1" s="328"/>
      <c r="CB1" s="328"/>
      <c r="CC1" s="328"/>
      <c r="CD1" s="328"/>
      <c r="CE1" s="329"/>
      <c r="CF1" s="327" t="s">
        <v>1803</v>
      </c>
      <c r="CG1" s="328"/>
      <c r="CH1" s="328"/>
      <c r="CI1" s="328"/>
      <c r="CJ1" s="328"/>
      <c r="CK1" s="328"/>
      <c r="CL1" s="328"/>
      <c r="CM1" s="327" t="s">
        <v>1803</v>
      </c>
      <c r="CN1" s="328"/>
      <c r="CO1" s="328"/>
      <c r="CP1" s="328"/>
      <c r="CQ1" s="328"/>
      <c r="CR1" s="328"/>
      <c r="CS1" s="329"/>
      <c r="CT1" s="317" t="s">
        <v>1798</v>
      </c>
      <c r="CU1" s="318"/>
      <c r="CV1" s="318"/>
      <c r="CW1" s="318"/>
      <c r="CX1" s="318"/>
      <c r="CY1" s="318"/>
      <c r="CZ1" s="317" t="s">
        <v>1798</v>
      </c>
      <c r="DA1" s="318"/>
      <c r="DB1" s="318"/>
      <c r="DC1" s="318"/>
      <c r="DD1" s="318"/>
      <c r="DE1" s="319"/>
      <c r="DF1" s="320" t="s">
        <v>1798</v>
      </c>
      <c r="DG1" s="318"/>
      <c r="DH1" s="318"/>
      <c r="DI1" s="318"/>
      <c r="DJ1" s="318"/>
      <c r="DK1" s="319"/>
    </row>
    <row r="2" spans="1:115" ht="288.75" thickTop="1">
      <c r="A2" s="333"/>
      <c r="B2" s="333"/>
      <c r="C2" s="1" t="s">
        <v>843</v>
      </c>
      <c r="D2" s="1" t="s">
        <v>844</v>
      </c>
      <c r="E2" s="1" t="s">
        <v>845</v>
      </c>
      <c r="F2" s="333"/>
      <c r="G2" s="259" t="s">
        <v>847</v>
      </c>
      <c r="H2" s="1" t="s">
        <v>848</v>
      </c>
      <c r="I2" s="1" t="s">
        <v>849</v>
      </c>
      <c r="J2" s="1" t="s">
        <v>850</v>
      </c>
      <c r="K2" s="1" t="s">
        <v>851</v>
      </c>
      <c r="L2" s="1" t="s">
        <v>852</v>
      </c>
      <c r="M2" s="1" t="s">
        <v>853</v>
      </c>
      <c r="N2" s="1" t="s">
        <v>854</v>
      </c>
      <c r="O2" s="1" t="s">
        <v>855</v>
      </c>
      <c r="P2" s="1" t="s">
        <v>856</v>
      </c>
      <c r="Q2" s="1" t="s">
        <v>857</v>
      </c>
      <c r="R2" s="1" t="s">
        <v>858</v>
      </c>
      <c r="S2" s="1" t="s">
        <v>1715</v>
      </c>
      <c r="T2" s="1" t="s">
        <v>1716</v>
      </c>
      <c r="U2" s="1" t="s">
        <v>1638</v>
      </c>
      <c r="V2" s="1" t="s">
        <v>1639</v>
      </c>
      <c r="W2" s="1" t="s">
        <v>1640</v>
      </c>
      <c r="X2" s="1" t="s">
        <v>1641</v>
      </c>
      <c r="Y2" s="1" t="s">
        <v>1463</v>
      </c>
      <c r="Z2" s="1" t="s">
        <v>1464</v>
      </c>
      <c r="AA2" s="1" t="s">
        <v>1465</v>
      </c>
      <c r="AB2" s="1" t="s">
        <v>1466</v>
      </c>
      <c r="AC2" s="1" t="s">
        <v>1467</v>
      </c>
      <c r="AD2" s="1" t="s">
        <v>1468</v>
      </c>
      <c r="AE2" s="1" t="s">
        <v>1469</v>
      </c>
      <c r="AF2" s="1" t="s">
        <v>1470</v>
      </c>
      <c r="AG2" s="2" t="s">
        <v>5</v>
      </c>
      <c r="AH2" s="335"/>
      <c r="AI2" s="260" t="s">
        <v>1217</v>
      </c>
      <c r="AJ2" s="41" t="s">
        <v>1656</v>
      </c>
      <c r="AK2" s="45" t="s">
        <v>1655</v>
      </c>
      <c r="AL2" s="260" t="s">
        <v>1657</v>
      </c>
      <c r="AM2" s="41" t="s">
        <v>1660</v>
      </c>
      <c r="AN2" s="41" t="s">
        <v>1659</v>
      </c>
      <c r="AO2" s="260" t="s">
        <v>1661</v>
      </c>
      <c r="AP2" s="41" t="s">
        <v>1664</v>
      </c>
      <c r="AQ2" s="45" t="s">
        <v>1663</v>
      </c>
      <c r="AR2" s="260" t="s">
        <v>1217</v>
      </c>
      <c r="AS2" s="41" t="s">
        <v>1656</v>
      </c>
      <c r="AT2" s="41" t="s">
        <v>1105</v>
      </c>
      <c r="AU2" s="45" t="s">
        <v>1655</v>
      </c>
      <c r="AV2" s="260" t="s">
        <v>1657</v>
      </c>
      <c r="AW2" s="41" t="s">
        <v>1660</v>
      </c>
      <c r="AX2" s="41" t="s">
        <v>1106</v>
      </c>
      <c r="AY2" s="45" t="s">
        <v>1659</v>
      </c>
      <c r="AZ2" s="260" t="s">
        <v>1661</v>
      </c>
      <c r="BA2" s="41" t="s">
        <v>1664</v>
      </c>
      <c r="BB2" s="41" t="s">
        <v>1107</v>
      </c>
      <c r="BC2" s="273" t="s">
        <v>1663</v>
      </c>
      <c r="BD2" s="44" t="s">
        <v>1217</v>
      </c>
      <c r="BE2" s="42" t="s">
        <v>1654</v>
      </c>
      <c r="BF2" s="42" t="s">
        <v>975</v>
      </c>
      <c r="BG2" s="42" t="s">
        <v>438</v>
      </c>
      <c r="BH2" s="42" t="s">
        <v>439</v>
      </c>
      <c r="BI2" s="42" t="s">
        <v>1656</v>
      </c>
      <c r="BJ2" s="45" t="s">
        <v>1655</v>
      </c>
      <c r="BK2" s="44" t="s">
        <v>1657</v>
      </c>
      <c r="BL2" s="42" t="s">
        <v>1658</v>
      </c>
      <c r="BM2" s="42" t="s">
        <v>46</v>
      </c>
      <c r="BN2" s="42" t="s">
        <v>976</v>
      </c>
      <c r="BO2" s="42" t="s">
        <v>441</v>
      </c>
      <c r="BP2" s="42" t="s">
        <v>1660</v>
      </c>
      <c r="BQ2" s="45" t="s">
        <v>1659</v>
      </c>
      <c r="BR2" s="44" t="s">
        <v>1661</v>
      </c>
      <c r="BS2" s="42" t="s">
        <v>1662</v>
      </c>
      <c r="BT2" s="42" t="s">
        <v>48</v>
      </c>
      <c r="BU2" s="42" t="s">
        <v>977</v>
      </c>
      <c r="BV2" s="42" t="s">
        <v>220</v>
      </c>
      <c r="BW2" s="42" t="s">
        <v>1664</v>
      </c>
      <c r="BX2" s="41" t="s">
        <v>1663</v>
      </c>
      <c r="BY2" s="44" t="s">
        <v>1217</v>
      </c>
      <c r="BZ2" s="42" t="s">
        <v>1654</v>
      </c>
      <c r="CA2" s="42" t="s">
        <v>1427</v>
      </c>
      <c r="CB2" s="42" t="s">
        <v>1061</v>
      </c>
      <c r="CC2" s="42" t="s">
        <v>218</v>
      </c>
      <c r="CD2" s="42" t="s">
        <v>1656</v>
      </c>
      <c r="CE2" s="45" t="s">
        <v>1655</v>
      </c>
      <c r="CF2" s="44" t="s">
        <v>1657</v>
      </c>
      <c r="CG2" s="42" t="s">
        <v>1658</v>
      </c>
      <c r="CH2" s="42" t="s">
        <v>45</v>
      </c>
      <c r="CI2" s="42" t="s">
        <v>1408</v>
      </c>
      <c r="CJ2" s="42" t="s">
        <v>219</v>
      </c>
      <c r="CK2" s="42" t="s">
        <v>1660</v>
      </c>
      <c r="CL2" s="41" t="s">
        <v>1659</v>
      </c>
      <c r="CM2" s="44" t="s">
        <v>1661</v>
      </c>
      <c r="CN2" s="42" t="s">
        <v>1662</v>
      </c>
      <c r="CO2" s="42" t="s">
        <v>47</v>
      </c>
      <c r="CP2" s="42" t="s">
        <v>1409</v>
      </c>
      <c r="CQ2" s="42" t="s">
        <v>220</v>
      </c>
      <c r="CR2" s="42" t="s">
        <v>1664</v>
      </c>
      <c r="CS2" s="45" t="s">
        <v>1663</v>
      </c>
      <c r="CT2" s="44" t="s">
        <v>274</v>
      </c>
      <c r="CU2" s="42" t="s">
        <v>1654</v>
      </c>
      <c r="CV2" s="42" t="s">
        <v>147</v>
      </c>
      <c r="CW2" s="42" t="s">
        <v>148</v>
      </c>
      <c r="CX2" s="41" t="s">
        <v>1656</v>
      </c>
      <c r="CY2" s="41" t="s">
        <v>1655</v>
      </c>
      <c r="CZ2" s="44" t="s">
        <v>275</v>
      </c>
      <c r="DA2" s="42" t="s">
        <v>1658</v>
      </c>
      <c r="DB2" s="42" t="s">
        <v>546</v>
      </c>
      <c r="DC2" s="42" t="s">
        <v>462</v>
      </c>
      <c r="DD2" s="42" t="s">
        <v>1660</v>
      </c>
      <c r="DE2" s="45" t="s">
        <v>1659</v>
      </c>
      <c r="DF2" s="43" t="s">
        <v>276</v>
      </c>
      <c r="DG2" s="42" t="s">
        <v>1662</v>
      </c>
      <c r="DH2" s="42" t="s">
        <v>547</v>
      </c>
      <c r="DI2" s="42" t="s">
        <v>1087</v>
      </c>
      <c r="DJ2" s="42" t="s">
        <v>1664</v>
      </c>
      <c r="DK2" s="45" t="s">
        <v>1663</v>
      </c>
    </row>
    <row r="3" spans="1:115" s="252" customFormat="1" ht="13.5">
      <c r="A3" s="246">
        <v>136</v>
      </c>
      <c r="B3" s="247" t="s">
        <v>1047</v>
      </c>
      <c r="C3" s="246">
        <v>0</v>
      </c>
      <c r="D3" s="246">
        <v>0</v>
      </c>
      <c r="E3" s="246">
        <v>1</v>
      </c>
      <c r="F3" s="248" t="s">
        <v>1048</v>
      </c>
      <c r="G3" s="246"/>
      <c r="H3" s="246"/>
      <c r="I3" s="246"/>
      <c r="J3" s="246"/>
      <c r="K3" s="246"/>
      <c r="L3" s="246"/>
      <c r="M3" s="246"/>
      <c r="N3" s="246" t="s">
        <v>1653</v>
      </c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 t="s">
        <v>1049</v>
      </c>
      <c r="AA3" s="246"/>
      <c r="AB3" s="246"/>
      <c r="AC3" s="246"/>
      <c r="AD3" s="246"/>
      <c r="AE3" s="246"/>
      <c r="AF3" s="246"/>
      <c r="AG3" s="249" t="s">
        <v>1050</v>
      </c>
      <c r="AH3" s="249"/>
      <c r="AI3" s="251"/>
      <c r="AJ3" s="246"/>
      <c r="AK3" s="250"/>
      <c r="AL3" s="251"/>
      <c r="AM3" s="246"/>
      <c r="AN3" s="249"/>
      <c r="AO3" s="251"/>
      <c r="AP3" s="258"/>
      <c r="AQ3" s="265"/>
      <c r="AR3" s="251"/>
      <c r="AS3" s="258"/>
      <c r="AT3" s="258"/>
      <c r="AU3" s="265"/>
      <c r="AV3" s="251"/>
      <c r="AW3" s="258"/>
      <c r="AX3" s="258"/>
      <c r="AY3" s="265"/>
      <c r="AZ3" s="251"/>
      <c r="BA3" s="258"/>
      <c r="BB3" s="258"/>
      <c r="BC3" s="257"/>
      <c r="BD3" s="251"/>
      <c r="BE3" s="258"/>
      <c r="BF3" s="258"/>
      <c r="BG3" s="258"/>
      <c r="BH3" s="258"/>
      <c r="BI3" s="258"/>
      <c r="BJ3" s="265"/>
      <c r="BK3" s="251"/>
      <c r="BL3" s="258"/>
      <c r="BM3" s="258"/>
      <c r="BN3" s="258"/>
      <c r="BO3" s="258"/>
      <c r="BP3" s="258"/>
      <c r="BQ3" s="265"/>
      <c r="BR3" s="251"/>
      <c r="BS3" s="258"/>
      <c r="BT3" s="258"/>
      <c r="BU3" s="258"/>
      <c r="BV3" s="258"/>
      <c r="BW3" s="258"/>
      <c r="BX3" s="257"/>
      <c r="BY3" s="251"/>
      <c r="BZ3" s="258"/>
      <c r="CA3" s="258"/>
      <c r="CB3" s="258"/>
      <c r="CC3" s="258"/>
      <c r="CD3" s="258"/>
      <c r="CE3" s="265"/>
      <c r="CF3" s="251"/>
      <c r="CG3" s="258"/>
      <c r="CH3" s="258"/>
      <c r="CI3" s="258"/>
      <c r="CJ3" s="258"/>
      <c r="CK3" s="258"/>
      <c r="CL3" s="257"/>
      <c r="CM3" s="251"/>
      <c r="CN3" s="258"/>
      <c r="CO3" s="258"/>
      <c r="CP3" s="258"/>
      <c r="CQ3" s="258"/>
      <c r="CR3" s="258"/>
      <c r="CS3" s="265"/>
      <c r="CT3" s="251"/>
      <c r="CU3" s="246"/>
      <c r="CV3" s="246"/>
      <c r="CW3" s="246"/>
      <c r="CX3" s="246"/>
      <c r="CY3" s="249"/>
      <c r="CZ3" s="251"/>
      <c r="DA3" s="246"/>
      <c r="DB3" s="246"/>
      <c r="DC3" s="246"/>
      <c r="DD3" s="246"/>
      <c r="DE3" s="250"/>
      <c r="DF3" s="258"/>
      <c r="DG3" s="246"/>
      <c r="DH3" s="246"/>
      <c r="DI3" s="246"/>
      <c r="DJ3" s="246"/>
      <c r="DK3" s="250"/>
    </row>
    <row r="4" spans="1:115" s="252" customFormat="1" ht="13.5">
      <c r="A4" s="246">
        <v>139</v>
      </c>
      <c r="B4" s="247" t="s">
        <v>419</v>
      </c>
      <c r="C4" s="246">
        <v>0</v>
      </c>
      <c r="D4" s="246">
        <v>0</v>
      </c>
      <c r="E4" s="246">
        <v>1</v>
      </c>
      <c r="F4" s="248" t="s">
        <v>420</v>
      </c>
      <c r="G4" s="246" t="s">
        <v>301</v>
      </c>
      <c r="H4" s="246"/>
      <c r="I4" s="246"/>
      <c r="J4" s="246"/>
      <c r="K4" s="246"/>
      <c r="L4" s="246"/>
      <c r="M4" s="246"/>
      <c r="N4" s="246" t="s">
        <v>418</v>
      </c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9" t="s">
        <v>302</v>
      </c>
      <c r="AH4" s="249"/>
      <c r="AI4" s="251"/>
      <c r="AJ4" s="246"/>
      <c r="AK4" s="250"/>
      <c r="AL4" s="251"/>
      <c r="AM4" s="246"/>
      <c r="AN4" s="249"/>
      <c r="AO4" s="251"/>
      <c r="AP4" s="258"/>
      <c r="AQ4" s="265"/>
      <c r="AR4" s="251"/>
      <c r="AS4" s="258"/>
      <c r="AT4" s="258"/>
      <c r="AU4" s="265"/>
      <c r="AV4" s="251"/>
      <c r="AW4" s="258"/>
      <c r="AX4" s="258"/>
      <c r="AY4" s="265"/>
      <c r="AZ4" s="251"/>
      <c r="BA4" s="258"/>
      <c r="BB4" s="258"/>
      <c r="BC4" s="257"/>
      <c r="BD4" s="251"/>
      <c r="BE4" s="258"/>
      <c r="BF4" s="258"/>
      <c r="BG4" s="258"/>
      <c r="BH4" s="258"/>
      <c r="BI4" s="258"/>
      <c r="BJ4" s="265"/>
      <c r="BK4" s="251"/>
      <c r="BL4" s="258"/>
      <c r="BM4" s="258"/>
      <c r="BN4" s="258"/>
      <c r="BO4" s="258"/>
      <c r="BP4" s="258"/>
      <c r="BQ4" s="265"/>
      <c r="BR4" s="251"/>
      <c r="BS4" s="258"/>
      <c r="BT4" s="258"/>
      <c r="BU4" s="258"/>
      <c r="BV4" s="258"/>
      <c r="BW4" s="258"/>
      <c r="BX4" s="257"/>
      <c r="BY4" s="251"/>
      <c r="BZ4" s="258"/>
      <c r="CA4" s="258"/>
      <c r="CB4" s="258"/>
      <c r="CC4" s="258"/>
      <c r="CD4" s="258"/>
      <c r="CE4" s="265"/>
      <c r="CF4" s="251"/>
      <c r="CG4" s="258"/>
      <c r="CH4" s="258"/>
      <c r="CI4" s="258"/>
      <c r="CJ4" s="258"/>
      <c r="CK4" s="258"/>
      <c r="CL4" s="257"/>
      <c r="CM4" s="251"/>
      <c r="CN4" s="258"/>
      <c r="CO4" s="258"/>
      <c r="CP4" s="258"/>
      <c r="CQ4" s="258"/>
      <c r="CR4" s="258"/>
      <c r="CS4" s="265"/>
      <c r="CT4" s="251"/>
      <c r="CU4" s="246"/>
      <c r="CV4" s="246"/>
      <c r="CW4" s="246"/>
      <c r="CX4" s="246"/>
      <c r="CY4" s="249"/>
      <c r="CZ4" s="251"/>
      <c r="DA4" s="246"/>
      <c r="DB4" s="246"/>
      <c r="DC4" s="246"/>
      <c r="DD4" s="246"/>
      <c r="DE4" s="250"/>
      <c r="DF4" s="258"/>
      <c r="DG4" s="246"/>
      <c r="DH4" s="246"/>
      <c r="DI4" s="246"/>
      <c r="DJ4" s="246"/>
      <c r="DK4" s="250"/>
    </row>
    <row r="5" spans="1:115" s="252" customFormat="1" ht="13.5">
      <c r="A5" s="246">
        <v>170</v>
      </c>
      <c r="B5" s="247" t="s">
        <v>929</v>
      </c>
      <c r="C5" s="246">
        <v>0</v>
      </c>
      <c r="D5" s="246">
        <v>0</v>
      </c>
      <c r="E5" s="246">
        <v>1</v>
      </c>
      <c r="F5" s="248" t="s">
        <v>930</v>
      </c>
      <c r="G5" s="246" t="s">
        <v>930</v>
      </c>
      <c r="H5" s="246" t="s">
        <v>1353</v>
      </c>
      <c r="I5" s="246" t="s">
        <v>931</v>
      </c>
      <c r="J5" s="246"/>
      <c r="K5" s="246"/>
      <c r="L5" s="246"/>
      <c r="M5" s="246"/>
      <c r="N5" s="246" t="s">
        <v>1653</v>
      </c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 t="s">
        <v>932</v>
      </c>
      <c r="AA5" s="246"/>
      <c r="AB5" s="246"/>
      <c r="AC5" s="246"/>
      <c r="AD5" s="246"/>
      <c r="AE5" s="246"/>
      <c r="AF5" s="246"/>
      <c r="AG5" s="249" t="s">
        <v>933</v>
      </c>
      <c r="AH5" s="249"/>
      <c r="AI5" s="251"/>
      <c r="AJ5" s="246"/>
      <c r="AK5" s="250"/>
      <c r="AL5" s="251"/>
      <c r="AM5" s="246"/>
      <c r="AN5" s="249"/>
      <c r="AO5" s="251"/>
      <c r="AP5" s="258"/>
      <c r="AQ5" s="265"/>
      <c r="AR5" s="251"/>
      <c r="AS5" s="258"/>
      <c r="AT5" s="258"/>
      <c r="AU5" s="265"/>
      <c r="AV5" s="251"/>
      <c r="AW5" s="258"/>
      <c r="AX5" s="258"/>
      <c r="AY5" s="265"/>
      <c r="AZ5" s="251"/>
      <c r="BA5" s="258"/>
      <c r="BB5" s="258"/>
      <c r="BC5" s="257"/>
      <c r="BD5" s="251"/>
      <c r="BE5" s="258"/>
      <c r="BF5" s="258"/>
      <c r="BG5" s="258"/>
      <c r="BH5" s="258"/>
      <c r="BI5" s="258"/>
      <c r="BJ5" s="265"/>
      <c r="BK5" s="251"/>
      <c r="BL5" s="258"/>
      <c r="BM5" s="258"/>
      <c r="BN5" s="258"/>
      <c r="BO5" s="258"/>
      <c r="BP5" s="258"/>
      <c r="BQ5" s="265"/>
      <c r="BR5" s="251"/>
      <c r="BS5" s="258"/>
      <c r="BT5" s="258"/>
      <c r="BU5" s="258"/>
      <c r="BV5" s="258"/>
      <c r="BW5" s="258"/>
      <c r="BX5" s="257"/>
      <c r="BY5" s="251"/>
      <c r="BZ5" s="258"/>
      <c r="CA5" s="258"/>
      <c r="CB5" s="258"/>
      <c r="CC5" s="258"/>
      <c r="CD5" s="258"/>
      <c r="CE5" s="265"/>
      <c r="CF5" s="251"/>
      <c r="CG5" s="258"/>
      <c r="CH5" s="258"/>
      <c r="CI5" s="258"/>
      <c r="CJ5" s="258"/>
      <c r="CK5" s="258"/>
      <c r="CL5" s="257"/>
      <c r="CM5" s="251"/>
      <c r="CN5" s="258"/>
      <c r="CO5" s="258"/>
      <c r="CP5" s="258"/>
      <c r="CQ5" s="258"/>
      <c r="CR5" s="258"/>
      <c r="CS5" s="265"/>
      <c r="CT5" s="251"/>
      <c r="CU5" s="246"/>
      <c r="CV5" s="246"/>
      <c r="CW5" s="246"/>
      <c r="CX5" s="246"/>
      <c r="CY5" s="249"/>
      <c r="CZ5" s="251"/>
      <c r="DA5" s="246"/>
      <c r="DB5" s="246"/>
      <c r="DC5" s="246"/>
      <c r="DD5" s="246"/>
      <c r="DE5" s="250"/>
      <c r="DF5" s="258"/>
      <c r="DG5" s="246"/>
      <c r="DH5" s="246"/>
      <c r="DI5" s="246"/>
      <c r="DJ5" s="246"/>
      <c r="DK5" s="250"/>
    </row>
    <row r="6" spans="1:115" s="252" customFormat="1" ht="13.5">
      <c r="A6" s="246">
        <v>174</v>
      </c>
      <c r="B6" s="247" t="s">
        <v>382</v>
      </c>
      <c r="C6" s="246">
        <v>0</v>
      </c>
      <c r="D6" s="246">
        <v>0</v>
      </c>
      <c r="E6" s="246">
        <v>1</v>
      </c>
      <c r="F6" s="248" t="s">
        <v>383</v>
      </c>
      <c r="G6" s="246" t="s">
        <v>383</v>
      </c>
      <c r="H6" s="246" t="s">
        <v>1353</v>
      </c>
      <c r="I6" s="246" t="s">
        <v>417</v>
      </c>
      <c r="J6" s="246"/>
      <c r="K6" s="246"/>
      <c r="L6" s="246"/>
      <c r="M6" s="246"/>
      <c r="N6" s="246" t="s">
        <v>418</v>
      </c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 t="s">
        <v>384</v>
      </c>
      <c r="AA6" s="246"/>
      <c r="AB6" s="246"/>
      <c r="AC6" s="246"/>
      <c r="AD6" s="246"/>
      <c r="AE6" s="246"/>
      <c r="AF6" s="246"/>
      <c r="AG6" s="249" t="s">
        <v>385</v>
      </c>
      <c r="AH6" s="249"/>
      <c r="AI6" s="251"/>
      <c r="AJ6" s="246"/>
      <c r="AK6" s="250"/>
      <c r="AL6" s="251"/>
      <c r="AM6" s="246"/>
      <c r="AN6" s="249"/>
      <c r="AO6" s="251"/>
      <c r="AP6" s="258"/>
      <c r="AQ6" s="265"/>
      <c r="AR6" s="251"/>
      <c r="AS6" s="258"/>
      <c r="AT6" s="258"/>
      <c r="AU6" s="265"/>
      <c r="AV6" s="251"/>
      <c r="AW6" s="258"/>
      <c r="AX6" s="258"/>
      <c r="AY6" s="265"/>
      <c r="AZ6" s="251"/>
      <c r="BA6" s="258"/>
      <c r="BB6" s="258"/>
      <c r="BC6" s="257"/>
      <c r="BD6" s="251"/>
      <c r="BE6" s="258"/>
      <c r="BF6" s="258"/>
      <c r="BG6" s="258"/>
      <c r="BH6" s="258"/>
      <c r="BI6" s="258"/>
      <c r="BJ6" s="265"/>
      <c r="BK6" s="251"/>
      <c r="BL6" s="258"/>
      <c r="BM6" s="258"/>
      <c r="BN6" s="258"/>
      <c r="BO6" s="258"/>
      <c r="BP6" s="258"/>
      <c r="BQ6" s="265"/>
      <c r="BR6" s="251"/>
      <c r="BS6" s="258"/>
      <c r="BT6" s="258"/>
      <c r="BU6" s="258"/>
      <c r="BV6" s="258"/>
      <c r="BW6" s="258"/>
      <c r="BX6" s="257"/>
      <c r="BY6" s="251"/>
      <c r="BZ6" s="258"/>
      <c r="CA6" s="258"/>
      <c r="CB6" s="258"/>
      <c r="CC6" s="258"/>
      <c r="CD6" s="258"/>
      <c r="CE6" s="265"/>
      <c r="CF6" s="251"/>
      <c r="CG6" s="258"/>
      <c r="CH6" s="258"/>
      <c r="CI6" s="258"/>
      <c r="CJ6" s="258"/>
      <c r="CK6" s="258"/>
      <c r="CL6" s="257"/>
      <c r="CM6" s="251"/>
      <c r="CN6" s="258"/>
      <c r="CO6" s="258"/>
      <c r="CP6" s="258"/>
      <c r="CQ6" s="258"/>
      <c r="CR6" s="258"/>
      <c r="CS6" s="265"/>
      <c r="CT6" s="251"/>
      <c r="CU6" s="246"/>
      <c r="CV6" s="246"/>
      <c r="CW6" s="246"/>
      <c r="CX6" s="246"/>
      <c r="CY6" s="249"/>
      <c r="CZ6" s="251"/>
      <c r="DA6" s="246"/>
      <c r="DB6" s="246"/>
      <c r="DC6" s="246"/>
      <c r="DD6" s="246"/>
      <c r="DE6" s="250"/>
      <c r="DF6" s="258"/>
      <c r="DG6" s="246"/>
      <c r="DH6" s="246"/>
      <c r="DI6" s="246"/>
      <c r="DJ6" s="246"/>
      <c r="DK6" s="250"/>
    </row>
    <row r="7" spans="1:115" s="252" customFormat="1" ht="13.5">
      <c r="A7" s="246">
        <v>178</v>
      </c>
      <c r="B7" s="247" t="s">
        <v>389</v>
      </c>
      <c r="C7" s="246">
        <v>0</v>
      </c>
      <c r="D7" s="246">
        <v>0</v>
      </c>
      <c r="E7" s="246">
        <v>1</v>
      </c>
      <c r="F7" s="248" t="s">
        <v>390</v>
      </c>
      <c r="G7" s="246" t="s">
        <v>390</v>
      </c>
      <c r="H7" s="246" t="s">
        <v>1353</v>
      </c>
      <c r="I7" s="246" t="s">
        <v>417</v>
      </c>
      <c r="J7" s="246"/>
      <c r="K7" s="246"/>
      <c r="L7" s="246"/>
      <c r="M7" s="246"/>
      <c r="N7" s="246" t="s">
        <v>35</v>
      </c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 t="s">
        <v>384</v>
      </c>
      <c r="AA7" s="246"/>
      <c r="AB7" s="246"/>
      <c r="AC7" s="246"/>
      <c r="AD7" s="246"/>
      <c r="AE7" s="246"/>
      <c r="AF7" s="246"/>
      <c r="AG7" s="249" t="s">
        <v>391</v>
      </c>
      <c r="AH7" s="249"/>
      <c r="AI7" s="251"/>
      <c r="AJ7" s="246"/>
      <c r="AK7" s="250"/>
      <c r="AL7" s="251"/>
      <c r="AM7" s="246"/>
      <c r="AN7" s="249"/>
      <c r="AO7" s="251"/>
      <c r="AP7" s="258"/>
      <c r="AQ7" s="265"/>
      <c r="AR7" s="251"/>
      <c r="AS7" s="258"/>
      <c r="AT7" s="258"/>
      <c r="AU7" s="265"/>
      <c r="AV7" s="251"/>
      <c r="AW7" s="258"/>
      <c r="AX7" s="258"/>
      <c r="AY7" s="265"/>
      <c r="AZ7" s="251"/>
      <c r="BA7" s="258"/>
      <c r="BB7" s="258"/>
      <c r="BC7" s="257"/>
      <c r="BD7" s="251"/>
      <c r="BE7" s="258"/>
      <c r="BF7" s="258"/>
      <c r="BG7" s="258"/>
      <c r="BH7" s="258"/>
      <c r="BI7" s="258"/>
      <c r="BJ7" s="265"/>
      <c r="BK7" s="251"/>
      <c r="BL7" s="258"/>
      <c r="BM7" s="258"/>
      <c r="BN7" s="258"/>
      <c r="BO7" s="258"/>
      <c r="BP7" s="258"/>
      <c r="BQ7" s="265"/>
      <c r="BR7" s="251"/>
      <c r="BS7" s="258"/>
      <c r="BT7" s="258"/>
      <c r="BU7" s="258"/>
      <c r="BV7" s="258"/>
      <c r="BW7" s="258"/>
      <c r="BX7" s="257"/>
      <c r="BY7" s="251"/>
      <c r="BZ7" s="258"/>
      <c r="CA7" s="258"/>
      <c r="CB7" s="258"/>
      <c r="CC7" s="258"/>
      <c r="CD7" s="258"/>
      <c r="CE7" s="265"/>
      <c r="CF7" s="251"/>
      <c r="CG7" s="258"/>
      <c r="CH7" s="258"/>
      <c r="CI7" s="258"/>
      <c r="CJ7" s="258"/>
      <c r="CK7" s="258"/>
      <c r="CL7" s="257"/>
      <c r="CM7" s="251"/>
      <c r="CN7" s="258"/>
      <c r="CO7" s="258"/>
      <c r="CP7" s="258"/>
      <c r="CQ7" s="258"/>
      <c r="CR7" s="258"/>
      <c r="CS7" s="265"/>
      <c r="CT7" s="251"/>
      <c r="CU7" s="246"/>
      <c r="CV7" s="246"/>
      <c r="CW7" s="246"/>
      <c r="CX7" s="246"/>
      <c r="CY7" s="249"/>
      <c r="CZ7" s="251"/>
      <c r="DA7" s="246"/>
      <c r="DB7" s="246"/>
      <c r="DC7" s="246"/>
      <c r="DD7" s="246"/>
      <c r="DE7" s="250"/>
      <c r="DF7" s="258"/>
      <c r="DG7" s="246"/>
      <c r="DH7" s="246"/>
      <c r="DI7" s="246"/>
      <c r="DJ7" s="246"/>
      <c r="DK7" s="250"/>
    </row>
    <row r="8" spans="1:115" s="252" customFormat="1" ht="13.5">
      <c r="A8" s="246">
        <v>182</v>
      </c>
      <c r="B8" s="247" t="s">
        <v>396</v>
      </c>
      <c r="C8" s="246">
        <v>0</v>
      </c>
      <c r="D8" s="246">
        <v>0</v>
      </c>
      <c r="E8" s="246">
        <v>1</v>
      </c>
      <c r="F8" s="253" t="s">
        <v>359</v>
      </c>
      <c r="G8" s="246"/>
      <c r="H8" s="246"/>
      <c r="I8" s="246"/>
      <c r="J8" s="246"/>
      <c r="K8" s="246"/>
      <c r="L8" s="246"/>
      <c r="M8" s="246"/>
      <c r="N8" s="246" t="s">
        <v>1360</v>
      </c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 t="s">
        <v>360</v>
      </c>
      <c r="AA8" s="246"/>
      <c r="AB8" s="246"/>
      <c r="AC8" s="246"/>
      <c r="AD8" s="246"/>
      <c r="AE8" s="246"/>
      <c r="AF8" s="246"/>
      <c r="AG8" s="249" t="s">
        <v>337</v>
      </c>
      <c r="AH8" s="249"/>
      <c r="AI8" s="251"/>
      <c r="AJ8" s="246"/>
      <c r="AK8" s="250"/>
      <c r="AL8" s="251"/>
      <c r="AM8" s="246"/>
      <c r="AN8" s="249"/>
      <c r="AO8" s="251"/>
      <c r="AP8" s="258"/>
      <c r="AQ8" s="265"/>
      <c r="AR8" s="251"/>
      <c r="AS8" s="258"/>
      <c r="AT8" s="258"/>
      <c r="AU8" s="265"/>
      <c r="AV8" s="251"/>
      <c r="AW8" s="258"/>
      <c r="AX8" s="258"/>
      <c r="AY8" s="265"/>
      <c r="AZ8" s="251"/>
      <c r="BA8" s="258"/>
      <c r="BB8" s="258"/>
      <c r="BC8" s="257"/>
      <c r="BD8" s="251"/>
      <c r="BE8" s="258"/>
      <c r="BF8" s="258"/>
      <c r="BG8" s="258"/>
      <c r="BH8" s="258"/>
      <c r="BI8" s="258"/>
      <c r="BJ8" s="265"/>
      <c r="BK8" s="251"/>
      <c r="BL8" s="258"/>
      <c r="BM8" s="258"/>
      <c r="BN8" s="258"/>
      <c r="BO8" s="258"/>
      <c r="BP8" s="258"/>
      <c r="BQ8" s="265"/>
      <c r="BR8" s="251"/>
      <c r="BS8" s="258"/>
      <c r="BT8" s="258"/>
      <c r="BU8" s="258"/>
      <c r="BV8" s="258"/>
      <c r="BW8" s="258"/>
      <c r="BX8" s="257"/>
      <c r="BY8" s="251"/>
      <c r="BZ8" s="258"/>
      <c r="CA8" s="258"/>
      <c r="CB8" s="258"/>
      <c r="CC8" s="258"/>
      <c r="CD8" s="258"/>
      <c r="CE8" s="265"/>
      <c r="CF8" s="251"/>
      <c r="CG8" s="258"/>
      <c r="CH8" s="258"/>
      <c r="CI8" s="258"/>
      <c r="CJ8" s="258"/>
      <c r="CK8" s="258"/>
      <c r="CL8" s="257"/>
      <c r="CM8" s="251"/>
      <c r="CN8" s="258"/>
      <c r="CO8" s="258"/>
      <c r="CP8" s="258"/>
      <c r="CQ8" s="258"/>
      <c r="CR8" s="258"/>
      <c r="CS8" s="265"/>
      <c r="CT8" s="251"/>
      <c r="CU8" s="246"/>
      <c r="CV8" s="246"/>
      <c r="CW8" s="246"/>
      <c r="CX8" s="246"/>
      <c r="CY8" s="249"/>
      <c r="CZ8" s="251"/>
      <c r="DA8" s="246"/>
      <c r="DB8" s="246"/>
      <c r="DC8" s="246"/>
      <c r="DD8" s="246"/>
      <c r="DE8" s="250"/>
      <c r="DF8" s="258"/>
      <c r="DG8" s="246"/>
      <c r="DH8" s="246"/>
      <c r="DI8" s="246"/>
      <c r="DJ8" s="246"/>
      <c r="DK8" s="250"/>
    </row>
    <row r="9" spans="1:115" s="252" customFormat="1" ht="13.5">
      <c r="A9" s="246">
        <v>185</v>
      </c>
      <c r="B9" s="247" t="s">
        <v>361</v>
      </c>
      <c r="C9" s="246">
        <v>0</v>
      </c>
      <c r="D9" s="246">
        <v>0</v>
      </c>
      <c r="E9" s="246">
        <v>1</v>
      </c>
      <c r="F9" s="248" t="s">
        <v>362</v>
      </c>
      <c r="G9" s="246" t="s">
        <v>363</v>
      </c>
      <c r="H9" s="246" t="s">
        <v>1353</v>
      </c>
      <c r="I9" s="246" t="s">
        <v>394</v>
      </c>
      <c r="J9" s="246"/>
      <c r="K9" s="246"/>
      <c r="L9" s="246"/>
      <c r="M9" s="246"/>
      <c r="N9" s="246" t="s">
        <v>1360</v>
      </c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 t="s">
        <v>360</v>
      </c>
      <c r="AA9" s="246"/>
      <c r="AB9" s="246"/>
      <c r="AC9" s="246"/>
      <c r="AD9" s="246"/>
      <c r="AE9" s="246"/>
      <c r="AF9" s="246"/>
      <c r="AG9" s="249"/>
      <c r="AH9" s="249"/>
      <c r="AI9" s="251"/>
      <c r="AJ9" s="246"/>
      <c r="AK9" s="250"/>
      <c r="AL9" s="251"/>
      <c r="AM9" s="246"/>
      <c r="AN9" s="249"/>
      <c r="AO9" s="251"/>
      <c r="AP9" s="258"/>
      <c r="AQ9" s="265"/>
      <c r="AR9" s="251"/>
      <c r="AS9" s="258"/>
      <c r="AT9" s="258"/>
      <c r="AU9" s="265"/>
      <c r="AV9" s="251"/>
      <c r="AW9" s="258"/>
      <c r="AX9" s="258"/>
      <c r="AY9" s="265"/>
      <c r="AZ9" s="251"/>
      <c r="BA9" s="258"/>
      <c r="BB9" s="258"/>
      <c r="BC9" s="257"/>
      <c r="BD9" s="251"/>
      <c r="BE9" s="258"/>
      <c r="BF9" s="258"/>
      <c r="BG9" s="258"/>
      <c r="BH9" s="258"/>
      <c r="BI9" s="258"/>
      <c r="BJ9" s="265"/>
      <c r="BK9" s="251"/>
      <c r="BL9" s="258"/>
      <c r="BM9" s="258"/>
      <c r="BN9" s="258"/>
      <c r="BO9" s="258"/>
      <c r="BP9" s="258"/>
      <c r="BQ9" s="265"/>
      <c r="BR9" s="251"/>
      <c r="BS9" s="258"/>
      <c r="BT9" s="258"/>
      <c r="BU9" s="258"/>
      <c r="BV9" s="258"/>
      <c r="BW9" s="258"/>
      <c r="BX9" s="257"/>
      <c r="BY9" s="251"/>
      <c r="BZ9" s="258"/>
      <c r="CA9" s="258"/>
      <c r="CB9" s="258"/>
      <c r="CC9" s="258"/>
      <c r="CD9" s="258"/>
      <c r="CE9" s="265"/>
      <c r="CF9" s="251"/>
      <c r="CG9" s="258"/>
      <c r="CH9" s="258"/>
      <c r="CI9" s="258"/>
      <c r="CJ9" s="258"/>
      <c r="CK9" s="258"/>
      <c r="CL9" s="257"/>
      <c r="CM9" s="251"/>
      <c r="CN9" s="258"/>
      <c r="CO9" s="258"/>
      <c r="CP9" s="258"/>
      <c r="CQ9" s="258"/>
      <c r="CR9" s="258"/>
      <c r="CS9" s="265"/>
      <c r="CT9" s="251"/>
      <c r="CU9" s="246"/>
      <c r="CV9" s="246"/>
      <c r="CW9" s="246"/>
      <c r="CX9" s="246"/>
      <c r="CY9" s="249"/>
      <c r="CZ9" s="251"/>
      <c r="DA9" s="246"/>
      <c r="DB9" s="246"/>
      <c r="DC9" s="246"/>
      <c r="DD9" s="246"/>
      <c r="DE9" s="250"/>
      <c r="DF9" s="258"/>
      <c r="DG9" s="246"/>
      <c r="DH9" s="246"/>
      <c r="DI9" s="246"/>
      <c r="DJ9" s="246"/>
      <c r="DK9" s="250"/>
    </row>
    <row r="10" spans="1:115" s="252" customFormat="1" ht="13.5">
      <c r="A10" s="246">
        <v>186</v>
      </c>
      <c r="B10" s="247" t="s">
        <v>364</v>
      </c>
      <c r="C10" s="246">
        <v>0</v>
      </c>
      <c r="D10" s="246">
        <v>0</v>
      </c>
      <c r="E10" s="246">
        <v>1</v>
      </c>
      <c r="F10" s="248" t="s">
        <v>365</v>
      </c>
      <c r="G10" s="246" t="s">
        <v>365</v>
      </c>
      <c r="H10" s="246" t="s">
        <v>1353</v>
      </c>
      <c r="I10" s="246" t="s">
        <v>417</v>
      </c>
      <c r="J10" s="246"/>
      <c r="K10" s="246"/>
      <c r="L10" s="246"/>
      <c r="M10" s="246"/>
      <c r="N10" s="246" t="s">
        <v>1350</v>
      </c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 t="s">
        <v>384</v>
      </c>
      <c r="AA10" s="246"/>
      <c r="AB10" s="246"/>
      <c r="AC10" s="246"/>
      <c r="AD10" s="246"/>
      <c r="AE10" s="246"/>
      <c r="AF10" s="246"/>
      <c r="AG10" s="249" t="s">
        <v>366</v>
      </c>
      <c r="AH10" s="249"/>
      <c r="AI10" s="251"/>
      <c r="AJ10" s="246"/>
      <c r="AK10" s="250"/>
      <c r="AL10" s="251"/>
      <c r="AM10" s="246"/>
      <c r="AN10" s="249"/>
      <c r="AO10" s="251"/>
      <c r="AP10" s="258"/>
      <c r="AQ10" s="265"/>
      <c r="AR10" s="251"/>
      <c r="AS10" s="258"/>
      <c r="AT10" s="258"/>
      <c r="AU10" s="265"/>
      <c r="AV10" s="251"/>
      <c r="AW10" s="258"/>
      <c r="AX10" s="258"/>
      <c r="AY10" s="265"/>
      <c r="AZ10" s="251"/>
      <c r="BA10" s="258"/>
      <c r="BB10" s="258"/>
      <c r="BC10" s="257"/>
      <c r="BD10" s="251"/>
      <c r="BE10" s="258"/>
      <c r="BF10" s="258"/>
      <c r="BG10" s="258"/>
      <c r="BH10" s="258"/>
      <c r="BI10" s="258"/>
      <c r="BJ10" s="265"/>
      <c r="BK10" s="251"/>
      <c r="BL10" s="258"/>
      <c r="BM10" s="258"/>
      <c r="BN10" s="258"/>
      <c r="BO10" s="258"/>
      <c r="BP10" s="258"/>
      <c r="BQ10" s="265"/>
      <c r="BR10" s="251"/>
      <c r="BS10" s="258"/>
      <c r="BT10" s="258"/>
      <c r="BU10" s="258"/>
      <c r="BV10" s="258"/>
      <c r="BW10" s="258"/>
      <c r="BX10" s="257"/>
      <c r="BY10" s="251"/>
      <c r="BZ10" s="258"/>
      <c r="CA10" s="258"/>
      <c r="CB10" s="258"/>
      <c r="CC10" s="258"/>
      <c r="CD10" s="258"/>
      <c r="CE10" s="265"/>
      <c r="CF10" s="251"/>
      <c r="CG10" s="258"/>
      <c r="CH10" s="258"/>
      <c r="CI10" s="258"/>
      <c r="CJ10" s="258"/>
      <c r="CK10" s="258"/>
      <c r="CL10" s="257"/>
      <c r="CM10" s="251"/>
      <c r="CN10" s="258"/>
      <c r="CO10" s="258"/>
      <c r="CP10" s="258"/>
      <c r="CQ10" s="258"/>
      <c r="CR10" s="258"/>
      <c r="CS10" s="265"/>
      <c r="CT10" s="251"/>
      <c r="CU10" s="246"/>
      <c r="CV10" s="246"/>
      <c r="CW10" s="246"/>
      <c r="CX10" s="246"/>
      <c r="CY10" s="249"/>
      <c r="CZ10" s="251"/>
      <c r="DA10" s="246"/>
      <c r="DB10" s="246"/>
      <c r="DC10" s="246"/>
      <c r="DD10" s="246"/>
      <c r="DE10" s="250"/>
      <c r="DF10" s="258"/>
      <c r="DG10" s="246"/>
      <c r="DH10" s="246"/>
      <c r="DI10" s="246"/>
      <c r="DJ10" s="246"/>
      <c r="DK10" s="250"/>
    </row>
    <row r="11" spans="1:115" s="252" customFormat="1" ht="13.5">
      <c r="A11" s="246">
        <v>188</v>
      </c>
      <c r="B11" s="247" t="s">
        <v>367</v>
      </c>
      <c r="C11" s="246">
        <v>0</v>
      </c>
      <c r="D11" s="246">
        <v>0</v>
      </c>
      <c r="E11" s="246">
        <v>1</v>
      </c>
      <c r="F11" s="248" t="s">
        <v>368</v>
      </c>
      <c r="G11" s="246" t="s">
        <v>368</v>
      </c>
      <c r="H11" s="246" t="s">
        <v>1353</v>
      </c>
      <c r="I11" s="246" t="s">
        <v>417</v>
      </c>
      <c r="J11" s="246"/>
      <c r="K11" s="246"/>
      <c r="L11" s="246"/>
      <c r="M11" s="246"/>
      <c r="N11" s="246" t="s">
        <v>36</v>
      </c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 t="s">
        <v>1049</v>
      </c>
      <c r="AA11" s="246"/>
      <c r="AB11" s="246"/>
      <c r="AC11" s="246"/>
      <c r="AD11" s="246"/>
      <c r="AE11" s="246"/>
      <c r="AF11" s="246"/>
      <c r="AG11" s="249"/>
      <c r="AH11" s="249"/>
      <c r="AI11" s="251"/>
      <c r="AJ11" s="246"/>
      <c r="AK11" s="250"/>
      <c r="AL11" s="251"/>
      <c r="AM11" s="246"/>
      <c r="AN11" s="249"/>
      <c r="AO11" s="251"/>
      <c r="AP11" s="258"/>
      <c r="AQ11" s="265"/>
      <c r="AR11" s="251"/>
      <c r="AS11" s="258"/>
      <c r="AT11" s="258"/>
      <c r="AU11" s="265"/>
      <c r="AV11" s="251"/>
      <c r="AW11" s="258"/>
      <c r="AX11" s="258"/>
      <c r="AY11" s="265"/>
      <c r="AZ11" s="251"/>
      <c r="BA11" s="258"/>
      <c r="BB11" s="258"/>
      <c r="BC11" s="257"/>
      <c r="BD11" s="251"/>
      <c r="BE11" s="258"/>
      <c r="BF11" s="258"/>
      <c r="BG11" s="258"/>
      <c r="BH11" s="258"/>
      <c r="BI11" s="258"/>
      <c r="BJ11" s="265"/>
      <c r="BK11" s="251"/>
      <c r="BL11" s="258"/>
      <c r="BM11" s="258"/>
      <c r="BN11" s="258"/>
      <c r="BO11" s="258"/>
      <c r="BP11" s="258"/>
      <c r="BQ11" s="265"/>
      <c r="BR11" s="251"/>
      <c r="BS11" s="258"/>
      <c r="BT11" s="258"/>
      <c r="BU11" s="258"/>
      <c r="BV11" s="258"/>
      <c r="BW11" s="258"/>
      <c r="BX11" s="257"/>
      <c r="BY11" s="251"/>
      <c r="BZ11" s="258"/>
      <c r="CA11" s="258"/>
      <c r="CB11" s="258"/>
      <c r="CC11" s="258"/>
      <c r="CD11" s="258"/>
      <c r="CE11" s="265"/>
      <c r="CF11" s="251"/>
      <c r="CG11" s="258"/>
      <c r="CH11" s="258"/>
      <c r="CI11" s="258"/>
      <c r="CJ11" s="258"/>
      <c r="CK11" s="258"/>
      <c r="CL11" s="257"/>
      <c r="CM11" s="251"/>
      <c r="CN11" s="258"/>
      <c r="CO11" s="258"/>
      <c r="CP11" s="258"/>
      <c r="CQ11" s="258"/>
      <c r="CR11" s="258"/>
      <c r="CS11" s="265"/>
      <c r="CT11" s="251"/>
      <c r="CU11" s="246"/>
      <c r="CV11" s="246"/>
      <c r="CW11" s="246"/>
      <c r="CX11" s="246"/>
      <c r="CY11" s="249"/>
      <c r="CZ11" s="251"/>
      <c r="DA11" s="246"/>
      <c r="DB11" s="246"/>
      <c r="DC11" s="246"/>
      <c r="DD11" s="246"/>
      <c r="DE11" s="250"/>
      <c r="DF11" s="258"/>
      <c r="DG11" s="246"/>
      <c r="DH11" s="246"/>
      <c r="DI11" s="246"/>
      <c r="DJ11" s="246"/>
      <c r="DK11" s="250"/>
    </row>
    <row r="12" spans="1:115" s="252" customFormat="1" ht="13.5">
      <c r="A12" s="246">
        <v>189</v>
      </c>
      <c r="B12" s="247" t="s">
        <v>369</v>
      </c>
      <c r="C12" s="246">
        <v>0</v>
      </c>
      <c r="D12" s="246">
        <v>0</v>
      </c>
      <c r="E12" s="246">
        <v>1</v>
      </c>
      <c r="F12" s="248" t="s">
        <v>1003</v>
      </c>
      <c r="G12" s="246" t="s">
        <v>1003</v>
      </c>
      <c r="H12" s="246" t="s">
        <v>1353</v>
      </c>
      <c r="I12" s="246" t="s">
        <v>417</v>
      </c>
      <c r="J12" s="246"/>
      <c r="K12" s="246"/>
      <c r="L12" s="246"/>
      <c r="M12" s="246"/>
      <c r="N12" s="246" t="s">
        <v>36</v>
      </c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 t="s">
        <v>1049</v>
      </c>
      <c r="AA12" s="246"/>
      <c r="AB12" s="246"/>
      <c r="AC12" s="246"/>
      <c r="AD12" s="246"/>
      <c r="AE12" s="246"/>
      <c r="AF12" s="246"/>
      <c r="AG12" s="249"/>
      <c r="AH12" s="249"/>
      <c r="AI12" s="251"/>
      <c r="AJ12" s="246"/>
      <c r="AK12" s="250"/>
      <c r="AL12" s="251"/>
      <c r="AM12" s="246"/>
      <c r="AN12" s="249"/>
      <c r="AO12" s="251"/>
      <c r="AP12" s="258"/>
      <c r="AQ12" s="265"/>
      <c r="AR12" s="251"/>
      <c r="AS12" s="258"/>
      <c r="AT12" s="258"/>
      <c r="AU12" s="265"/>
      <c r="AV12" s="251"/>
      <c r="AW12" s="258"/>
      <c r="AX12" s="258"/>
      <c r="AY12" s="265"/>
      <c r="AZ12" s="251"/>
      <c r="BA12" s="258"/>
      <c r="BB12" s="258"/>
      <c r="BC12" s="257"/>
      <c r="BD12" s="251"/>
      <c r="BE12" s="258"/>
      <c r="BF12" s="258"/>
      <c r="BG12" s="258"/>
      <c r="BH12" s="258"/>
      <c r="BI12" s="258"/>
      <c r="BJ12" s="265"/>
      <c r="BK12" s="251"/>
      <c r="BL12" s="258"/>
      <c r="BM12" s="258"/>
      <c r="BN12" s="258"/>
      <c r="BO12" s="258"/>
      <c r="BP12" s="258"/>
      <c r="BQ12" s="265"/>
      <c r="BR12" s="251"/>
      <c r="BS12" s="258"/>
      <c r="BT12" s="258"/>
      <c r="BU12" s="258"/>
      <c r="BV12" s="258"/>
      <c r="BW12" s="258"/>
      <c r="BX12" s="257"/>
      <c r="BY12" s="251"/>
      <c r="BZ12" s="258"/>
      <c r="CA12" s="258"/>
      <c r="CB12" s="258"/>
      <c r="CC12" s="258"/>
      <c r="CD12" s="258"/>
      <c r="CE12" s="265"/>
      <c r="CF12" s="251"/>
      <c r="CG12" s="258"/>
      <c r="CH12" s="258"/>
      <c r="CI12" s="258"/>
      <c r="CJ12" s="258"/>
      <c r="CK12" s="258"/>
      <c r="CL12" s="257"/>
      <c r="CM12" s="251"/>
      <c r="CN12" s="258"/>
      <c r="CO12" s="258"/>
      <c r="CP12" s="258"/>
      <c r="CQ12" s="258"/>
      <c r="CR12" s="258"/>
      <c r="CS12" s="265"/>
      <c r="CT12" s="251"/>
      <c r="CU12" s="246"/>
      <c r="CV12" s="246"/>
      <c r="CW12" s="246"/>
      <c r="CX12" s="246"/>
      <c r="CY12" s="249"/>
      <c r="CZ12" s="251"/>
      <c r="DA12" s="246"/>
      <c r="DB12" s="246"/>
      <c r="DC12" s="246"/>
      <c r="DD12" s="246"/>
      <c r="DE12" s="250"/>
      <c r="DF12" s="258"/>
      <c r="DG12" s="246"/>
      <c r="DH12" s="246"/>
      <c r="DI12" s="246"/>
      <c r="DJ12" s="246"/>
      <c r="DK12" s="250"/>
    </row>
    <row r="13" spans="1:115" s="252" customFormat="1" ht="13.5">
      <c r="A13" s="246">
        <v>190</v>
      </c>
      <c r="B13" s="247" t="s">
        <v>1004</v>
      </c>
      <c r="C13" s="246">
        <v>0</v>
      </c>
      <c r="D13" s="246">
        <v>0</v>
      </c>
      <c r="E13" s="246">
        <v>1</v>
      </c>
      <c r="F13" s="248" t="s">
        <v>630</v>
      </c>
      <c r="G13" s="246" t="s">
        <v>630</v>
      </c>
      <c r="H13" s="246" t="s">
        <v>1353</v>
      </c>
      <c r="I13" s="246" t="s">
        <v>417</v>
      </c>
      <c r="J13" s="246"/>
      <c r="K13" s="246"/>
      <c r="L13" s="246"/>
      <c r="M13" s="246"/>
      <c r="N13" s="246" t="s">
        <v>36</v>
      </c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9"/>
      <c r="AH13" s="249"/>
      <c r="AI13" s="251"/>
      <c r="AJ13" s="246"/>
      <c r="AK13" s="250"/>
      <c r="AL13" s="251"/>
      <c r="AM13" s="246"/>
      <c r="AN13" s="249"/>
      <c r="AO13" s="251"/>
      <c r="AP13" s="258"/>
      <c r="AQ13" s="265"/>
      <c r="AR13" s="251"/>
      <c r="AS13" s="258"/>
      <c r="AT13" s="258"/>
      <c r="AU13" s="265"/>
      <c r="AV13" s="251"/>
      <c r="AW13" s="258"/>
      <c r="AX13" s="258"/>
      <c r="AY13" s="265"/>
      <c r="AZ13" s="251"/>
      <c r="BA13" s="258"/>
      <c r="BB13" s="258"/>
      <c r="BC13" s="257"/>
      <c r="BD13" s="251"/>
      <c r="BE13" s="258"/>
      <c r="BF13" s="258"/>
      <c r="BG13" s="258"/>
      <c r="BH13" s="258"/>
      <c r="BI13" s="258"/>
      <c r="BJ13" s="265"/>
      <c r="BK13" s="251"/>
      <c r="BL13" s="258"/>
      <c r="BM13" s="258"/>
      <c r="BN13" s="258"/>
      <c r="BO13" s="258"/>
      <c r="BP13" s="258"/>
      <c r="BQ13" s="265"/>
      <c r="BR13" s="251"/>
      <c r="BS13" s="258"/>
      <c r="BT13" s="258"/>
      <c r="BU13" s="258"/>
      <c r="BV13" s="258"/>
      <c r="BW13" s="258"/>
      <c r="BX13" s="257"/>
      <c r="BY13" s="251"/>
      <c r="BZ13" s="258"/>
      <c r="CA13" s="258"/>
      <c r="CB13" s="258"/>
      <c r="CC13" s="258"/>
      <c r="CD13" s="258"/>
      <c r="CE13" s="265"/>
      <c r="CF13" s="251"/>
      <c r="CG13" s="258"/>
      <c r="CH13" s="258"/>
      <c r="CI13" s="258"/>
      <c r="CJ13" s="258"/>
      <c r="CK13" s="258"/>
      <c r="CL13" s="257"/>
      <c r="CM13" s="251"/>
      <c r="CN13" s="258"/>
      <c r="CO13" s="258"/>
      <c r="CP13" s="258"/>
      <c r="CQ13" s="258"/>
      <c r="CR13" s="258"/>
      <c r="CS13" s="265"/>
      <c r="CT13" s="251"/>
      <c r="CU13" s="246"/>
      <c r="CV13" s="246"/>
      <c r="CW13" s="246"/>
      <c r="CX13" s="246"/>
      <c r="CY13" s="249"/>
      <c r="CZ13" s="251"/>
      <c r="DA13" s="246"/>
      <c r="DB13" s="246"/>
      <c r="DC13" s="246"/>
      <c r="DD13" s="246"/>
      <c r="DE13" s="250"/>
      <c r="DF13" s="258"/>
      <c r="DG13" s="246"/>
      <c r="DH13" s="246"/>
      <c r="DI13" s="246"/>
      <c r="DJ13" s="246"/>
      <c r="DK13" s="250"/>
    </row>
    <row r="14" spans="1:115" s="252" customFormat="1" ht="13.5">
      <c r="A14" s="246">
        <v>191</v>
      </c>
      <c r="B14" s="247" t="s">
        <v>631</v>
      </c>
      <c r="C14" s="246">
        <v>0</v>
      </c>
      <c r="D14" s="246">
        <v>0</v>
      </c>
      <c r="E14" s="246">
        <v>1</v>
      </c>
      <c r="F14" s="248" t="s">
        <v>632</v>
      </c>
      <c r="G14" s="246" t="s">
        <v>632</v>
      </c>
      <c r="H14" s="246" t="s">
        <v>1353</v>
      </c>
      <c r="I14" s="246" t="s">
        <v>417</v>
      </c>
      <c r="J14" s="246"/>
      <c r="K14" s="246"/>
      <c r="L14" s="246"/>
      <c r="M14" s="246"/>
      <c r="N14" s="246" t="s">
        <v>1360</v>
      </c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9"/>
      <c r="AH14" s="249"/>
      <c r="AI14" s="251"/>
      <c r="AJ14" s="246"/>
      <c r="AK14" s="250"/>
      <c r="AL14" s="251"/>
      <c r="AM14" s="246"/>
      <c r="AN14" s="249"/>
      <c r="AO14" s="251"/>
      <c r="AP14" s="258"/>
      <c r="AQ14" s="265"/>
      <c r="AR14" s="251"/>
      <c r="AS14" s="258"/>
      <c r="AT14" s="258"/>
      <c r="AU14" s="265"/>
      <c r="AV14" s="251"/>
      <c r="AW14" s="258"/>
      <c r="AX14" s="258"/>
      <c r="AY14" s="265"/>
      <c r="AZ14" s="251"/>
      <c r="BA14" s="258"/>
      <c r="BB14" s="258"/>
      <c r="BC14" s="257"/>
      <c r="BD14" s="251"/>
      <c r="BE14" s="258"/>
      <c r="BF14" s="258"/>
      <c r="BG14" s="258"/>
      <c r="BH14" s="258"/>
      <c r="BI14" s="258"/>
      <c r="BJ14" s="265"/>
      <c r="BK14" s="251"/>
      <c r="BL14" s="258"/>
      <c r="BM14" s="258"/>
      <c r="BN14" s="258"/>
      <c r="BO14" s="258"/>
      <c r="BP14" s="258"/>
      <c r="BQ14" s="265"/>
      <c r="BR14" s="251"/>
      <c r="BS14" s="258"/>
      <c r="BT14" s="258"/>
      <c r="BU14" s="258"/>
      <c r="BV14" s="258"/>
      <c r="BW14" s="258"/>
      <c r="BX14" s="257"/>
      <c r="BY14" s="251"/>
      <c r="BZ14" s="258"/>
      <c r="CA14" s="258"/>
      <c r="CB14" s="258"/>
      <c r="CC14" s="258"/>
      <c r="CD14" s="258"/>
      <c r="CE14" s="265"/>
      <c r="CF14" s="251"/>
      <c r="CG14" s="258"/>
      <c r="CH14" s="258"/>
      <c r="CI14" s="258"/>
      <c r="CJ14" s="258"/>
      <c r="CK14" s="258"/>
      <c r="CL14" s="257"/>
      <c r="CM14" s="251"/>
      <c r="CN14" s="258"/>
      <c r="CO14" s="258"/>
      <c r="CP14" s="258"/>
      <c r="CQ14" s="258"/>
      <c r="CR14" s="258"/>
      <c r="CS14" s="265"/>
      <c r="CT14" s="251"/>
      <c r="CU14" s="246"/>
      <c r="CV14" s="246"/>
      <c r="CW14" s="246"/>
      <c r="CX14" s="246"/>
      <c r="CY14" s="249"/>
      <c r="CZ14" s="251"/>
      <c r="DA14" s="246"/>
      <c r="DB14" s="246"/>
      <c r="DC14" s="246"/>
      <c r="DD14" s="246"/>
      <c r="DE14" s="250"/>
      <c r="DF14" s="258"/>
      <c r="DG14" s="246"/>
      <c r="DH14" s="246"/>
      <c r="DI14" s="246"/>
      <c r="DJ14" s="246"/>
      <c r="DK14" s="250"/>
    </row>
    <row r="15" spans="1:115" s="252" customFormat="1" ht="13.5">
      <c r="A15" s="246">
        <v>192</v>
      </c>
      <c r="B15" s="247" t="s">
        <v>633</v>
      </c>
      <c r="C15" s="246">
        <v>0</v>
      </c>
      <c r="D15" s="246">
        <v>0</v>
      </c>
      <c r="E15" s="246">
        <v>1</v>
      </c>
      <c r="F15" s="248" t="s">
        <v>634</v>
      </c>
      <c r="G15" s="246" t="s">
        <v>634</v>
      </c>
      <c r="H15" s="246" t="s">
        <v>1353</v>
      </c>
      <c r="I15" s="246" t="s">
        <v>417</v>
      </c>
      <c r="J15" s="246"/>
      <c r="K15" s="246"/>
      <c r="L15" s="246"/>
      <c r="M15" s="246"/>
      <c r="N15" s="246" t="s">
        <v>36</v>
      </c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 t="s">
        <v>932</v>
      </c>
      <c r="AA15" s="246"/>
      <c r="AB15" s="246"/>
      <c r="AC15" s="246"/>
      <c r="AD15" s="246"/>
      <c r="AE15" s="246"/>
      <c r="AF15" s="246"/>
      <c r="AG15" s="249"/>
      <c r="AH15" s="249"/>
      <c r="AI15" s="251"/>
      <c r="AJ15" s="246"/>
      <c r="AK15" s="250"/>
      <c r="AL15" s="251"/>
      <c r="AM15" s="246"/>
      <c r="AN15" s="249"/>
      <c r="AO15" s="251"/>
      <c r="AP15" s="258"/>
      <c r="AQ15" s="265"/>
      <c r="AR15" s="251"/>
      <c r="AS15" s="258"/>
      <c r="AT15" s="258"/>
      <c r="AU15" s="265"/>
      <c r="AV15" s="251"/>
      <c r="AW15" s="258"/>
      <c r="AX15" s="258"/>
      <c r="AY15" s="265"/>
      <c r="AZ15" s="251"/>
      <c r="BA15" s="258"/>
      <c r="BB15" s="258"/>
      <c r="BC15" s="257"/>
      <c r="BD15" s="251"/>
      <c r="BE15" s="258"/>
      <c r="BF15" s="258"/>
      <c r="BG15" s="258"/>
      <c r="BH15" s="258"/>
      <c r="BI15" s="258"/>
      <c r="BJ15" s="265"/>
      <c r="BK15" s="251"/>
      <c r="BL15" s="258"/>
      <c r="BM15" s="258"/>
      <c r="BN15" s="258"/>
      <c r="BO15" s="258"/>
      <c r="BP15" s="258"/>
      <c r="BQ15" s="265"/>
      <c r="BR15" s="251"/>
      <c r="BS15" s="258"/>
      <c r="BT15" s="258"/>
      <c r="BU15" s="258"/>
      <c r="BV15" s="258"/>
      <c r="BW15" s="258"/>
      <c r="BX15" s="257"/>
      <c r="BY15" s="251"/>
      <c r="BZ15" s="258"/>
      <c r="CA15" s="258"/>
      <c r="CB15" s="258"/>
      <c r="CC15" s="258"/>
      <c r="CD15" s="258"/>
      <c r="CE15" s="265"/>
      <c r="CF15" s="251"/>
      <c r="CG15" s="258"/>
      <c r="CH15" s="258"/>
      <c r="CI15" s="258"/>
      <c r="CJ15" s="258"/>
      <c r="CK15" s="258"/>
      <c r="CL15" s="257"/>
      <c r="CM15" s="251"/>
      <c r="CN15" s="258"/>
      <c r="CO15" s="258"/>
      <c r="CP15" s="258"/>
      <c r="CQ15" s="258"/>
      <c r="CR15" s="258"/>
      <c r="CS15" s="265"/>
      <c r="CT15" s="251"/>
      <c r="CU15" s="246"/>
      <c r="CV15" s="246"/>
      <c r="CW15" s="246"/>
      <c r="CX15" s="246"/>
      <c r="CY15" s="249"/>
      <c r="CZ15" s="251"/>
      <c r="DA15" s="246"/>
      <c r="DB15" s="246"/>
      <c r="DC15" s="246"/>
      <c r="DD15" s="246"/>
      <c r="DE15" s="250"/>
      <c r="DF15" s="258"/>
      <c r="DG15" s="246"/>
      <c r="DH15" s="246"/>
      <c r="DI15" s="246"/>
      <c r="DJ15" s="246"/>
      <c r="DK15" s="250"/>
    </row>
    <row r="16" spans="1:115" s="252" customFormat="1" ht="13.5">
      <c r="A16" s="246">
        <v>193</v>
      </c>
      <c r="B16" s="247" t="s">
        <v>635</v>
      </c>
      <c r="C16" s="246">
        <v>0</v>
      </c>
      <c r="D16" s="246">
        <v>0</v>
      </c>
      <c r="E16" s="246">
        <v>1</v>
      </c>
      <c r="F16" s="248" t="s">
        <v>636</v>
      </c>
      <c r="G16" s="246" t="s">
        <v>636</v>
      </c>
      <c r="H16" s="246" t="s">
        <v>1353</v>
      </c>
      <c r="I16" s="246" t="s">
        <v>417</v>
      </c>
      <c r="J16" s="246"/>
      <c r="K16" s="246"/>
      <c r="L16" s="246"/>
      <c r="M16" s="246"/>
      <c r="N16" s="246" t="s">
        <v>34</v>
      </c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 t="s">
        <v>932</v>
      </c>
      <c r="AA16" s="246"/>
      <c r="AB16" s="246"/>
      <c r="AC16" s="246"/>
      <c r="AD16" s="246"/>
      <c r="AE16" s="246"/>
      <c r="AF16" s="246"/>
      <c r="AG16" s="249"/>
      <c r="AH16" s="249"/>
      <c r="AI16" s="251"/>
      <c r="AJ16" s="246"/>
      <c r="AK16" s="250"/>
      <c r="AL16" s="251"/>
      <c r="AM16" s="246"/>
      <c r="AN16" s="249"/>
      <c r="AO16" s="251"/>
      <c r="AP16" s="258"/>
      <c r="AQ16" s="265"/>
      <c r="AR16" s="251"/>
      <c r="AS16" s="258"/>
      <c r="AT16" s="258"/>
      <c r="AU16" s="265"/>
      <c r="AV16" s="251"/>
      <c r="AW16" s="258"/>
      <c r="AX16" s="258"/>
      <c r="AY16" s="265"/>
      <c r="AZ16" s="251"/>
      <c r="BA16" s="258"/>
      <c r="BB16" s="258"/>
      <c r="BC16" s="257"/>
      <c r="BD16" s="251"/>
      <c r="BE16" s="258"/>
      <c r="BF16" s="258"/>
      <c r="BG16" s="258"/>
      <c r="BH16" s="258"/>
      <c r="BI16" s="258"/>
      <c r="BJ16" s="265"/>
      <c r="BK16" s="251"/>
      <c r="BL16" s="258"/>
      <c r="BM16" s="258"/>
      <c r="BN16" s="258"/>
      <c r="BO16" s="258"/>
      <c r="BP16" s="258"/>
      <c r="BQ16" s="265"/>
      <c r="BR16" s="251"/>
      <c r="BS16" s="258"/>
      <c r="BT16" s="258"/>
      <c r="BU16" s="258"/>
      <c r="BV16" s="258"/>
      <c r="BW16" s="258"/>
      <c r="BX16" s="257"/>
      <c r="BY16" s="251"/>
      <c r="BZ16" s="258"/>
      <c r="CA16" s="258"/>
      <c r="CB16" s="258"/>
      <c r="CC16" s="258"/>
      <c r="CD16" s="258"/>
      <c r="CE16" s="265"/>
      <c r="CF16" s="251"/>
      <c r="CG16" s="258"/>
      <c r="CH16" s="258"/>
      <c r="CI16" s="258"/>
      <c r="CJ16" s="258"/>
      <c r="CK16" s="258"/>
      <c r="CL16" s="257"/>
      <c r="CM16" s="251"/>
      <c r="CN16" s="258"/>
      <c r="CO16" s="258"/>
      <c r="CP16" s="258"/>
      <c r="CQ16" s="258"/>
      <c r="CR16" s="258"/>
      <c r="CS16" s="265"/>
      <c r="CT16" s="251"/>
      <c r="CU16" s="246"/>
      <c r="CV16" s="246"/>
      <c r="CW16" s="246"/>
      <c r="CX16" s="246"/>
      <c r="CY16" s="249"/>
      <c r="CZ16" s="251"/>
      <c r="DA16" s="246"/>
      <c r="DB16" s="246"/>
      <c r="DC16" s="246"/>
      <c r="DD16" s="246"/>
      <c r="DE16" s="250"/>
      <c r="DF16" s="258"/>
      <c r="DG16" s="246"/>
      <c r="DH16" s="246"/>
      <c r="DI16" s="246"/>
      <c r="DJ16" s="246"/>
      <c r="DK16" s="250"/>
    </row>
    <row r="17" spans="1:115" s="252" customFormat="1" ht="13.5">
      <c r="A17" s="246">
        <v>194</v>
      </c>
      <c r="B17" s="247" t="s">
        <v>637</v>
      </c>
      <c r="C17" s="246">
        <v>0</v>
      </c>
      <c r="D17" s="246">
        <v>0</v>
      </c>
      <c r="E17" s="246">
        <v>1</v>
      </c>
      <c r="F17" s="248" t="s">
        <v>638</v>
      </c>
      <c r="G17" s="246" t="s">
        <v>638</v>
      </c>
      <c r="H17" s="246" t="s">
        <v>1353</v>
      </c>
      <c r="I17" s="246" t="s">
        <v>417</v>
      </c>
      <c r="J17" s="246"/>
      <c r="K17" s="246"/>
      <c r="L17" s="246"/>
      <c r="M17" s="246"/>
      <c r="N17" s="246" t="s">
        <v>36</v>
      </c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9"/>
      <c r="AH17" s="249"/>
      <c r="AI17" s="251"/>
      <c r="AJ17" s="246"/>
      <c r="AK17" s="250"/>
      <c r="AL17" s="251"/>
      <c r="AM17" s="246"/>
      <c r="AN17" s="249"/>
      <c r="AO17" s="251"/>
      <c r="AP17" s="258"/>
      <c r="AQ17" s="265"/>
      <c r="AR17" s="251"/>
      <c r="AS17" s="258"/>
      <c r="AT17" s="258"/>
      <c r="AU17" s="265"/>
      <c r="AV17" s="251"/>
      <c r="AW17" s="258"/>
      <c r="AX17" s="258"/>
      <c r="AY17" s="265"/>
      <c r="AZ17" s="251"/>
      <c r="BA17" s="258"/>
      <c r="BB17" s="258"/>
      <c r="BC17" s="257"/>
      <c r="BD17" s="251"/>
      <c r="BE17" s="258"/>
      <c r="BF17" s="258"/>
      <c r="BG17" s="258"/>
      <c r="BH17" s="258"/>
      <c r="BI17" s="258"/>
      <c r="BJ17" s="265"/>
      <c r="BK17" s="251"/>
      <c r="BL17" s="258"/>
      <c r="BM17" s="258"/>
      <c r="BN17" s="258"/>
      <c r="BO17" s="258"/>
      <c r="BP17" s="258"/>
      <c r="BQ17" s="265"/>
      <c r="BR17" s="251"/>
      <c r="BS17" s="258"/>
      <c r="BT17" s="258"/>
      <c r="BU17" s="258"/>
      <c r="BV17" s="258"/>
      <c r="BW17" s="258"/>
      <c r="BX17" s="257"/>
      <c r="BY17" s="251"/>
      <c r="BZ17" s="258"/>
      <c r="CA17" s="258"/>
      <c r="CB17" s="258"/>
      <c r="CC17" s="258"/>
      <c r="CD17" s="258"/>
      <c r="CE17" s="265"/>
      <c r="CF17" s="251"/>
      <c r="CG17" s="258"/>
      <c r="CH17" s="258"/>
      <c r="CI17" s="258"/>
      <c r="CJ17" s="258"/>
      <c r="CK17" s="258"/>
      <c r="CL17" s="257"/>
      <c r="CM17" s="251"/>
      <c r="CN17" s="258"/>
      <c r="CO17" s="258"/>
      <c r="CP17" s="258"/>
      <c r="CQ17" s="258"/>
      <c r="CR17" s="258"/>
      <c r="CS17" s="265"/>
      <c r="CT17" s="251"/>
      <c r="CU17" s="246"/>
      <c r="CV17" s="246"/>
      <c r="CW17" s="246"/>
      <c r="CX17" s="246"/>
      <c r="CY17" s="249"/>
      <c r="CZ17" s="251"/>
      <c r="DA17" s="246"/>
      <c r="DB17" s="246"/>
      <c r="DC17" s="246"/>
      <c r="DD17" s="246"/>
      <c r="DE17" s="250"/>
      <c r="DF17" s="258"/>
      <c r="DG17" s="246"/>
      <c r="DH17" s="246"/>
      <c r="DI17" s="246"/>
      <c r="DJ17" s="246"/>
      <c r="DK17" s="250"/>
    </row>
    <row r="18" spans="1:115" s="252" customFormat="1" ht="13.5">
      <c r="A18" s="246">
        <v>195</v>
      </c>
      <c r="B18" s="247" t="s">
        <v>639</v>
      </c>
      <c r="C18" s="246">
        <v>0</v>
      </c>
      <c r="D18" s="246">
        <v>0</v>
      </c>
      <c r="E18" s="246">
        <v>1</v>
      </c>
      <c r="F18" s="248" t="s">
        <v>640</v>
      </c>
      <c r="G18" s="246" t="s">
        <v>640</v>
      </c>
      <c r="H18" s="246" t="s">
        <v>1353</v>
      </c>
      <c r="I18" s="246" t="s">
        <v>417</v>
      </c>
      <c r="J18" s="246"/>
      <c r="K18" s="246"/>
      <c r="L18" s="246"/>
      <c r="M18" s="246"/>
      <c r="N18" s="246" t="s">
        <v>36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9"/>
      <c r="AH18" s="249"/>
      <c r="AI18" s="251"/>
      <c r="AJ18" s="246"/>
      <c r="AK18" s="250"/>
      <c r="AL18" s="251"/>
      <c r="AM18" s="246"/>
      <c r="AN18" s="249"/>
      <c r="AO18" s="251"/>
      <c r="AP18" s="258"/>
      <c r="AQ18" s="265"/>
      <c r="AR18" s="251"/>
      <c r="AS18" s="258"/>
      <c r="AT18" s="258"/>
      <c r="AU18" s="265"/>
      <c r="AV18" s="251"/>
      <c r="AW18" s="258"/>
      <c r="AX18" s="258"/>
      <c r="AY18" s="265"/>
      <c r="AZ18" s="251"/>
      <c r="BA18" s="258"/>
      <c r="BB18" s="258"/>
      <c r="BC18" s="257"/>
      <c r="BD18" s="251"/>
      <c r="BE18" s="258"/>
      <c r="BF18" s="258"/>
      <c r="BG18" s="258"/>
      <c r="BH18" s="258"/>
      <c r="BI18" s="258"/>
      <c r="BJ18" s="265"/>
      <c r="BK18" s="251"/>
      <c r="BL18" s="258"/>
      <c r="BM18" s="258"/>
      <c r="BN18" s="258"/>
      <c r="BO18" s="258"/>
      <c r="BP18" s="258"/>
      <c r="BQ18" s="265"/>
      <c r="BR18" s="251"/>
      <c r="BS18" s="258"/>
      <c r="BT18" s="258"/>
      <c r="BU18" s="258"/>
      <c r="BV18" s="258"/>
      <c r="BW18" s="258"/>
      <c r="BX18" s="257"/>
      <c r="BY18" s="251"/>
      <c r="BZ18" s="258"/>
      <c r="CA18" s="258"/>
      <c r="CB18" s="258"/>
      <c r="CC18" s="258"/>
      <c r="CD18" s="258"/>
      <c r="CE18" s="265"/>
      <c r="CF18" s="251"/>
      <c r="CG18" s="258"/>
      <c r="CH18" s="258"/>
      <c r="CI18" s="258"/>
      <c r="CJ18" s="258"/>
      <c r="CK18" s="258"/>
      <c r="CL18" s="257"/>
      <c r="CM18" s="251"/>
      <c r="CN18" s="258"/>
      <c r="CO18" s="258"/>
      <c r="CP18" s="258"/>
      <c r="CQ18" s="258"/>
      <c r="CR18" s="258"/>
      <c r="CS18" s="265"/>
      <c r="CT18" s="251"/>
      <c r="CU18" s="246"/>
      <c r="CV18" s="246"/>
      <c r="CW18" s="246"/>
      <c r="CX18" s="246"/>
      <c r="CY18" s="249"/>
      <c r="CZ18" s="251"/>
      <c r="DA18" s="246"/>
      <c r="DB18" s="246"/>
      <c r="DC18" s="246"/>
      <c r="DD18" s="246"/>
      <c r="DE18" s="250"/>
      <c r="DF18" s="258"/>
      <c r="DG18" s="246"/>
      <c r="DH18" s="246"/>
      <c r="DI18" s="246"/>
      <c r="DJ18" s="246"/>
      <c r="DK18" s="250"/>
    </row>
    <row r="19" spans="1:115" s="252" customFormat="1" ht="13.5">
      <c r="A19" s="246">
        <v>196</v>
      </c>
      <c r="B19" s="247" t="s">
        <v>641</v>
      </c>
      <c r="C19" s="246">
        <v>0</v>
      </c>
      <c r="D19" s="246">
        <v>0</v>
      </c>
      <c r="E19" s="246">
        <v>1</v>
      </c>
      <c r="F19" s="248" t="s">
        <v>642</v>
      </c>
      <c r="G19" s="246" t="s">
        <v>642</v>
      </c>
      <c r="H19" s="246" t="s">
        <v>1353</v>
      </c>
      <c r="I19" s="246" t="s">
        <v>417</v>
      </c>
      <c r="J19" s="246"/>
      <c r="K19" s="246"/>
      <c r="L19" s="246"/>
      <c r="M19" s="246"/>
      <c r="N19" s="246" t="s">
        <v>36</v>
      </c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9" t="s">
        <v>643</v>
      </c>
      <c r="AH19" s="249"/>
      <c r="AI19" s="251"/>
      <c r="AJ19" s="246"/>
      <c r="AK19" s="250"/>
      <c r="AL19" s="251"/>
      <c r="AM19" s="246"/>
      <c r="AN19" s="249"/>
      <c r="AO19" s="251"/>
      <c r="AP19" s="258"/>
      <c r="AQ19" s="265"/>
      <c r="AR19" s="251"/>
      <c r="AS19" s="258"/>
      <c r="AT19" s="258"/>
      <c r="AU19" s="265"/>
      <c r="AV19" s="251"/>
      <c r="AW19" s="258"/>
      <c r="AX19" s="258"/>
      <c r="AY19" s="265"/>
      <c r="AZ19" s="251"/>
      <c r="BA19" s="258"/>
      <c r="BB19" s="258"/>
      <c r="BC19" s="257"/>
      <c r="BD19" s="251"/>
      <c r="BE19" s="258"/>
      <c r="BF19" s="258"/>
      <c r="BG19" s="258"/>
      <c r="BH19" s="258"/>
      <c r="BI19" s="258"/>
      <c r="BJ19" s="265"/>
      <c r="BK19" s="251"/>
      <c r="BL19" s="258"/>
      <c r="BM19" s="258"/>
      <c r="BN19" s="258"/>
      <c r="BO19" s="258"/>
      <c r="BP19" s="258"/>
      <c r="BQ19" s="265"/>
      <c r="BR19" s="251"/>
      <c r="BS19" s="258"/>
      <c r="BT19" s="258"/>
      <c r="BU19" s="258"/>
      <c r="BV19" s="258"/>
      <c r="BW19" s="258"/>
      <c r="BX19" s="257"/>
      <c r="BY19" s="251"/>
      <c r="BZ19" s="258"/>
      <c r="CA19" s="258"/>
      <c r="CB19" s="258"/>
      <c r="CC19" s="258"/>
      <c r="CD19" s="258"/>
      <c r="CE19" s="265"/>
      <c r="CF19" s="251"/>
      <c r="CG19" s="258"/>
      <c r="CH19" s="258"/>
      <c r="CI19" s="258"/>
      <c r="CJ19" s="258"/>
      <c r="CK19" s="258"/>
      <c r="CL19" s="257"/>
      <c r="CM19" s="251"/>
      <c r="CN19" s="258"/>
      <c r="CO19" s="258"/>
      <c r="CP19" s="258"/>
      <c r="CQ19" s="258"/>
      <c r="CR19" s="258"/>
      <c r="CS19" s="265"/>
      <c r="CT19" s="251"/>
      <c r="CU19" s="246"/>
      <c r="CV19" s="246"/>
      <c r="CW19" s="246"/>
      <c r="CX19" s="246"/>
      <c r="CY19" s="249"/>
      <c r="CZ19" s="251"/>
      <c r="DA19" s="246"/>
      <c r="DB19" s="246"/>
      <c r="DC19" s="246"/>
      <c r="DD19" s="246"/>
      <c r="DE19" s="250"/>
      <c r="DF19" s="258"/>
      <c r="DG19" s="246"/>
      <c r="DH19" s="246"/>
      <c r="DI19" s="246"/>
      <c r="DJ19" s="246"/>
      <c r="DK19" s="250"/>
    </row>
    <row r="20" spans="1:115" s="252" customFormat="1" ht="13.5">
      <c r="A20" s="246">
        <v>197</v>
      </c>
      <c r="B20" s="247" t="s">
        <v>644</v>
      </c>
      <c r="C20" s="246">
        <v>0</v>
      </c>
      <c r="D20" s="246">
        <v>0</v>
      </c>
      <c r="E20" s="246">
        <v>2</v>
      </c>
      <c r="F20" s="248" t="s">
        <v>645</v>
      </c>
      <c r="G20" s="246" t="s">
        <v>645</v>
      </c>
      <c r="H20" s="246" t="s">
        <v>1353</v>
      </c>
      <c r="I20" s="246" t="s">
        <v>931</v>
      </c>
      <c r="J20" s="246" t="s">
        <v>646</v>
      </c>
      <c r="K20" s="246"/>
      <c r="L20" s="246"/>
      <c r="M20" s="246"/>
      <c r="N20" s="246" t="s">
        <v>647</v>
      </c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9"/>
      <c r="AH20" s="249"/>
      <c r="AI20" s="251"/>
      <c r="AJ20" s="246"/>
      <c r="AK20" s="250"/>
      <c r="AL20" s="251"/>
      <c r="AM20" s="246"/>
      <c r="AN20" s="249"/>
      <c r="AO20" s="251"/>
      <c r="AP20" s="258"/>
      <c r="AQ20" s="265"/>
      <c r="AR20" s="251"/>
      <c r="AS20" s="258"/>
      <c r="AT20" s="258"/>
      <c r="AU20" s="265"/>
      <c r="AV20" s="251"/>
      <c r="AW20" s="258"/>
      <c r="AX20" s="258"/>
      <c r="AY20" s="265"/>
      <c r="AZ20" s="251"/>
      <c r="BA20" s="258"/>
      <c r="BB20" s="258"/>
      <c r="BC20" s="257"/>
      <c r="BD20" s="251"/>
      <c r="BE20" s="258"/>
      <c r="BF20" s="258"/>
      <c r="BG20" s="258"/>
      <c r="BH20" s="258"/>
      <c r="BI20" s="258"/>
      <c r="BJ20" s="265"/>
      <c r="BK20" s="251"/>
      <c r="BL20" s="258"/>
      <c r="BM20" s="258"/>
      <c r="BN20" s="258"/>
      <c r="BO20" s="258"/>
      <c r="BP20" s="258"/>
      <c r="BQ20" s="265"/>
      <c r="BR20" s="251"/>
      <c r="BS20" s="258"/>
      <c r="BT20" s="258"/>
      <c r="BU20" s="258"/>
      <c r="BV20" s="258"/>
      <c r="BW20" s="258"/>
      <c r="BX20" s="257"/>
      <c r="BY20" s="251"/>
      <c r="BZ20" s="258"/>
      <c r="CA20" s="258"/>
      <c r="CB20" s="258"/>
      <c r="CC20" s="258"/>
      <c r="CD20" s="258"/>
      <c r="CE20" s="265"/>
      <c r="CF20" s="251"/>
      <c r="CG20" s="258"/>
      <c r="CH20" s="258"/>
      <c r="CI20" s="258"/>
      <c r="CJ20" s="258"/>
      <c r="CK20" s="258"/>
      <c r="CL20" s="257"/>
      <c r="CM20" s="251"/>
      <c r="CN20" s="258"/>
      <c r="CO20" s="258"/>
      <c r="CP20" s="258"/>
      <c r="CQ20" s="258"/>
      <c r="CR20" s="258"/>
      <c r="CS20" s="265"/>
      <c r="CT20" s="251"/>
      <c r="CU20" s="246"/>
      <c r="CV20" s="246"/>
      <c r="CW20" s="246"/>
      <c r="CX20" s="246"/>
      <c r="CY20" s="249"/>
      <c r="CZ20" s="251"/>
      <c r="DA20" s="246"/>
      <c r="DB20" s="246"/>
      <c r="DC20" s="246"/>
      <c r="DD20" s="246"/>
      <c r="DE20" s="250"/>
      <c r="DF20" s="258"/>
      <c r="DG20" s="246"/>
      <c r="DH20" s="246"/>
      <c r="DI20" s="246"/>
      <c r="DJ20" s="246"/>
      <c r="DK20" s="250"/>
    </row>
    <row r="21" spans="1:115" s="252" customFormat="1" ht="13.5">
      <c r="A21" s="246">
        <v>317</v>
      </c>
      <c r="B21" s="247" t="s">
        <v>1552</v>
      </c>
      <c r="C21" s="246">
        <v>0</v>
      </c>
      <c r="D21" s="246">
        <v>0</v>
      </c>
      <c r="E21" s="246">
        <v>1</v>
      </c>
      <c r="F21" s="248" t="s">
        <v>1553</v>
      </c>
      <c r="G21" s="246" t="s">
        <v>1553</v>
      </c>
      <c r="H21" s="246" t="s">
        <v>1353</v>
      </c>
      <c r="I21" s="246" t="s">
        <v>417</v>
      </c>
      <c r="J21" s="246"/>
      <c r="K21" s="246"/>
      <c r="L21" s="246"/>
      <c r="M21" s="246"/>
      <c r="N21" s="246" t="s">
        <v>1350</v>
      </c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9"/>
      <c r="AH21" s="249"/>
      <c r="AI21" s="251"/>
      <c r="AJ21" s="246"/>
      <c r="AK21" s="250"/>
      <c r="AL21" s="251"/>
      <c r="AM21" s="246"/>
      <c r="AN21" s="249"/>
      <c r="AO21" s="251"/>
      <c r="AP21" s="258"/>
      <c r="AQ21" s="265"/>
      <c r="AR21" s="251"/>
      <c r="AS21" s="258"/>
      <c r="AT21" s="258"/>
      <c r="AU21" s="265"/>
      <c r="AV21" s="251"/>
      <c r="AW21" s="258"/>
      <c r="AX21" s="258"/>
      <c r="AY21" s="265"/>
      <c r="AZ21" s="251"/>
      <c r="BA21" s="258"/>
      <c r="BB21" s="258"/>
      <c r="BC21" s="257"/>
      <c r="BD21" s="251"/>
      <c r="BE21" s="258"/>
      <c r="BF21" s="258"/>
      <c r="BG21" s="258"/>
      <c r="BH21" s="258"/>
      <c r="BI21" s="258"/>
      <c r="BJ21" s="265"/>
      <c r="BK21" s="251"/>
      <c r="BL21" s="258"/>
      <c r="BM21" s="258"/>
      <c r="BN21" s="258"/>
      <c r="BO21" s="258"/>
      <c r="BP21" s="258"/>
      <c r="BQ21" s="265"/>
      <c r="BR21" s="251"/>
      <c r="BS21" s="258"/>
      <c r="BT21" s="258"/>
      <c r="BU21" s="258"/>
      <c r="BV21" s="258"/>
      <c r="BW21" s="258"/>
      <c r="BX21" s="257"/>
      <c r="BY21" s="251"/>
      <c r="BZ21" s="258"/>
      <c r="CA21" s="258"/>
      <c r="CB21" s="258"/>
      <c r="CC21" s="258"/>
      <c r="CD21" s="258"/>
      <c r="CE21" s="265"/>
      <c r="CF21" s="251"/>
      <c r="CG21" s="258"/>
      <c r="CH21" s="258"/>
      <c r="CI21" s="258"/>
      <c r="CJ21" s="258"/>
      <c r="CK21" s="258"/>
      <c r="CL21" s="257"/>
      <c r="CM21" s="251"/>
      <c r="CN21" s="258"/>
      <c r="CO21" s="258"/>
      <c r="CP21" s="258"/>
      <c r="CQ21" s="258"/>
      <c r="CR21" s="258"/>
      <c r="CS21" s="265"/>
      <c r="CT21" s="251"/>
      <c r="CU21" s="246"/>
      <c r="CV21" s="246"/>
      <c r="CW21" s="246"/>
      <c r="CX21" s="246"/>
      <c r="CY21" s="249"/>
      <c r="CZ21" s="251"/>
      <c r="DA21" s="246"/>
      <c r="DB21" s="246"/>
      <c r="DC21" s="246"/>
      <c r="DD21" s="246"/>
      <c r="DE21" s="250"/>
      <c r="DF21" s="258"/>
      <c r="DG21" s="246"/>
      <c r="DH21" s="246"/>
      <c r="DI21" s="246"/>
      <c r="DJ21" s="246"/>
      <c r="DK21" s="250"/>
    </row>
    <row r="22" spans="1:115" s="252" customFormat="1" ht="13.5">
      <c r="A22" s="246">
        <v>318</v>
      </c>
      <c r="B22" s="247" t="s">
        <v>1554</v>
      </c>
      <c r="C22" s="246">
        <v>0</v>
      </c>
      <c r="D22" s="246">
        <v>0</v>
      </c>
      <c r="E22" s="246">
        <v>1</v>
      </c>
      <c r="F22" s="248" t="s">
        <v>1555</v>
      </c>
      <c r="G22" s="246" t="s">
        <v>1555</v>
      </c>
      <c r="H22" s="246" t="s">
        <v>1353</v>
      </c>
      <c r="I22" s="246" t="s">
        <v>417</v>
      </c>
      <c r="J22" s="246"/>
      <c r="K22" s="246"/>
      <c r="L22" s="246"/>
      <c r="M22" s="246"/>
      <c r="N22" s="246" t="s">
        <v>38</v>
      </c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 t="s">
        <v>1049</v>
      </c>
      <c r="AA22" s="246"/>
      <c r="AB22" s="246"/>
      <c r="AC22" s="246"/>
      <c r="AD22" s="246"/>
      <c r="AE22" s="246"/>
      <c r="AF22" s="246"/>
      <c r="AG22" s="249"/>
      <c r="AH22" s="249"/>
      <c r="AI22" s="251"/>
      <c r="AJ22" s="246"/>
      <c r="AK22" s="250"/>
      <c r="AL22" s="251"/>
      <c r="AM22" s="246"/>
      <c r="AN22" s="249"/>
      <c r="AO22" s="251"/>
      <c r="AP22" s="258"/>
      <c r="AQ22" s="265"/>
      <c r="AR22" s="251"/>
      <c r="AS22" s="258"/>
      <c r="AT22" s="258"/>
      <c r="AU22" s="265"/>
      <c r="AV22" s="251"/>
      <c r="AW22" s="258"/>
      <c r="AX22" s="258"/>
      <c r="AY22" s="265"/>
      <c r="AZ22" s="251"/>
      <c r="BA22" s="258"/>
      <c r="BB22" s="258"/>
      <c r="BC22" s="257"/>
      <c r="BD22" s="251"/>
      <c r="BE22" s="258"/>
      <c r="BF22" s="258"/>
      <c r="BG22" s="258"/>
      <c r="BH22" s="258"/>
      <c r="BI22" s="258"/>
      <c r="BJ22" s="265"/>
      <c r="BK22" s="251"/>
      <c r="BL22" s="258"/>
      <c r="BM22" s="258"/>
      <c r="BN22" s="258"/>
      <c r="BO22" s="258"/>
      <c r="BP22" s="258"/>
      <c r="BQ22" s="265"/>
      <c r="BR22" s="251"/>
      <c r="BS22" s="258"/>
      <c r="BT22" s="258"/>
      <c r="BU22" s="258"/>
      <c r="BV22" s="258"/>
      <c r="BW22" s="258"/>
      <c r="BX22" s="257"/>
      <c r="BY22" s="251"/>
      <c r="BZ22" s="258"/>
      <c r="CA22" s="258"/>
      <c r="CB22" s="258"/>
      <c r="CC22" s="258"/>
      <c r="CD22" s="258"/>
      <c r="CE22" s="265"/>
      <c r="CF22" s="251"/>
      <c r="CG22" s="258"/>
      <c r="CH22" s="258"/>
      <c r="CI22" s="258"/>
      <c r="CJ22" s="258"/>
      <c r="CK22" s="258"/>
      <c r="CL22" s="257"/>
      <c r="CM22" s="251"/>
      <c r="CN22" s="258"/>
      <c r="CO22" s="258"/>
      <c r="CP22" s="258"/>
      <c r="CQ22" s="258"/>
      <c r="CR22" s="258"/>
      <c r="CS22" s="265"/>
      <c r="CT22" s="251"/>
      <c r="CU22" s="246"/>
      <c r="CV22" s="246"/>
      <c r="CW22" s="246"/>
      <c r="CX22" s="246"/>
      <c r="CY22" s="249"/>
      <c r="CZ22" s="251"/>
      <c r="DA22" s="246"/>
      <c r="DB22" s="246"/>
      <c r="DC22" s="246"/>
      <c r="DD22" s="246"/>
      <c r="DE22" s="250"/>
      <c r="DF22" s="258"/>
      <c r="DG22" s="246"/>
      <c r="DH22" s="246"/>
      <c r="DI22" s="246"/>
      <c r="DJ22" s="246"/>
      <c r="DK22" s="250"/>
    </row>
    <row r="23" spans="1:115" s="252" customFormat="1" ht="13.5">
      <c r="A23" s="246">
        <v>319</v>
      </c>
      <c r="B23" s="247" t="s">
        <v>1556</v>
      </c>
      <c r="C23" s="246">
        <v>0</v>
      </c>
      <c r="D23" s="246">
        <v>0</v>
      </c>
      <c r="E23" s="246">
        <v>1</v>
      </c>
      <c r="F23" s="248" t="s">
        <v>901</v>
      </c>
      <c r="G23" s="246" t="s">
        <v>1557</v>
      </c>
      <c r="H23" s="246" t="s">
        <v>1353</v>
      </c>
      <c r="I23" s="246" t="s">
        <v>417</v>
      </c>
      <c r="J23" s="246"/>
      <c r="K23" s="246"/>
      <c r="L23" s="246"/>
      <c r="M23" s="246"/>
      <c r="N23" s="246" t="s">
        <v>286</v>
      </c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 t="s">
        <v>1049</v>
      </c>
      <c r="AA23" s="246"/>
      <c r="AB23" s="246"/>
      <c r="AC23" s="246"/>
      <c r="AD23" s="246"/>
      <c r="AE23" s="246"/>
      <c r="AF23" s="246"/>
      <c r="AG23" s="249" t="s">
        <v>1558</v>
      </c>
      <c r="AH23" s="249"/>
      <c r="AI23" s="251"/>
      <c r="AJ23" s="246"/>
      <c r="AK23" s="250"/>
      <c r="AL23" s="251"/>
      <c r="AM23" s="246"/>
      <c r="AN23" s="249"/>
      <c r="AO23" s="251"/>
      <c r="AP23" s="258"/>
      <c r="AQ23" s="265"/>
      <c r="AR23" s="251"/>
      <c r="AS23" s="258"/>
      <c r="AT23" s="258"/>
      <c r="AU23" s="265"/>
      <c r="AV23" s="251"/>
      <c r="AW23" s="258"/>
      <c r="AX23" s="258"/>
      <c r="AY23" s="265"/>
      <c r="AZ23" s="251"/>
      <c r="BA23" s="258"/>
      <c r="BB23" s="258"/>
      <c r="BC23" s="257"/>
      <c r="BD23" s="251"/>
      <c r="BE23" s="258"/>
      <c r="BF23" s="258"/>
      <c r="BG23" s="258"/>
      <c r="BH23" s="258"/>
      <c r="BI23" s="258"/>
      <c r="BJ23" s="265"/>
      <c r="BK23" s="251"/>
      <c r="BL23" s="258"/>
      <c r="BM23" s="258"/>
      <c r="BN23" s="258"/>
      <c r="BO23" s="258"/>
      <c r="BP23" s="258"/>
      <c r="BQ23" s="265"/>
      <c r="BR23" s="251"/>
      <c r="BS23" s="258"/>
      <c r="BT23" s="258"/>
      <c r="BU23" s="258"/>
      <c r="BV23" s="258"/>
      <c r="BW23" s="258"/>
      <c r="BX23" s="257"/>
      <c r="BY23" s="251"/>
      <c r="BZ23" s="258"/>
      <c r="CA23" s="258"/>
      <c r="CB23" s="258"/>
      <c r="CC23" s="258"/>
      <c r="CD23" s="258"/>
      <c r="CE23" s="265"/>
      <c r="CF23" s="251"/>
      <c r="CG23" s="258"/>
      <c r="CH23" s="258"/>
      <c r="CI23" s="258"/>
      <c r="CJ23" s="258"/>
      <c r="CK23" s="258"/>
      <c r="CL23" s="257"/>
      <c r="CM23" s="251"/>
      <c r="CN23" s="258"/>
      <c r="CO23" s="258"/>
      <c r="CP23" s="258"/>
      <c r="CQ23" s="258"/>
      <c r="CR23" s="258"/>
      <c r="CS23" s="265"/>
      <c r="CT23" s="251"/>
      <c r="CU23" s="246"/>
      <c r="CV23" s="246"/>
      <c r="CW23" s="246"/>
      <c r="CX23" s="246"/>
      <c r="CY23" s="249"/>
      <c r="CZ23" s="251"/>
      <c r="DA23" s="246"/>
      <c r="DB23" s="246"/>
      <c r="DC23" s="246"/>
      <c r="DD23" s="246"/>
      <c r="DE23" s="250"/>
      <c r="DF23" s="258"/>
      <c r="DG23" s="246"/>
      <c r="DH23" s="246"/>
      <c r="DI23" s="246"/>
      <c r="DJ23" s="246"/>
      <c r="DK23" s="250"/>
    </row>
    <row r="24" spans="1:115" s="252" customFormat="1" ht="13.5">
      <c r="A24" s="246">
        <v>326</v>
      </c>
      <c r="B24" s="247" t="s">
        <v>1559</v>
      </c>
      <c r="C24" s="246">
        <v>0</v>
      </c>
      <c r="D24" s="246">
        <v>0</v>
      </c>
      <c r="E24" s="246">
        <v>2</v>
      </c>
      <c r="F24" s="248" t="s">
        <v>1560</v>
      </c>
      <c r="G24" s="246" t="s">
        <v>1561</v>
      </c>
      <c r="H24" s="246" t="s">
        <v>1353</v>
      </c>
      <c r="I24" s="246" t="s">
        <v>417</v>
      </c>
      <c r="J24" s="246"/>
      <c r="K24" s="246"/>
      <c r="L24" s="246"/>
      <c r="M24" s="246"/>
      <c r="N24" s="246" t="s">
        <v>286</v>
      </c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 t="s">
        <v>1049</v>
      </c>
      <c r="AA24" s="246"/>
      <c r="AB24" s="246"/>
      <c r="AC24" s="246"/>
      <c r="AD24" s="246"/>
      <c r="AE24" s="246"/>
      <c r="AF24" s="246"/>
      <c r="AG24" s="249" t="s">
        <v>1562</v>
      </c>
      <c r="AH24" s="249"/>
      <c r="AI24" s="251"/>
      <c r="AJ24" s="246"/>
      <c r="AK24" s="250"/>
      <c r="AL24" s="251"/>
      <c r="AM24" s="246"/>
      <c r="AN24" s="249"/>
      <c r="AO24" s="251"/>
      <c r="AP24" s="258"/>
      <c r="AQ24" s="265"/>
      <c r="AR24" s="251"/>
      <c r="AS24" s="258"/>
      <c r="AT24" s="258"/>
      <c r="AU24" s="265"/>
      <c r="AV24" s="251"/>
      <c r="AW24" s="258"/>
      <c r="AX24" s="258"/>
      <c r="AY24" s="265"/>
      <c r="AZ24" s="251"/>
      <c r="BA24" s="258"/>
      <c r="BB24" s="258"/>
      <c r="BC24" s="257"/>
      <c r="BD24" s="251"/>
      <c r="BE24" s="258"/>
      <c r="BF24" s="258"/>
      <c r="BG24" s="258"/>
      <c r="BH24" s="258"/>
      <c r="BI24" s="258"/>
      <c r="BJ24" s="265"/>
      <c r="BK24" s="251"/>
      <c r="BL24" s="258"/>
      <c r="BM24" s="258"/>
      <c r="BN24" s="258"/>
      <c r="BO24" s="258"/>
      <c r="BP24" s="258"/>
      <c r="BQ24" s="265"/>
      <c r="BR24" s="251"/>
      <c r="BS24" s="258"/>
      <c r="BT24" s="258"/>
      <c r="BU24" s="258"/>
      <c r="BV24" s="258"/>
      <c r="BW24" s="258"/>
      <c r="BX24" s="257"/>
      <c r="BY24" s="251"/>
      <c r="BZ24" s="258"/>
      <c r="CA24" s="258"/>
      <c r="CB24" s="258"/>
      <c r="CC24" s="258"/>
      <c r="CD24" s="258"/>
      <c r="CE24" s="265"/>
      <c r="CF24" s="251"/>
      <c r="CG24" s="258"/>
      <c r="CH24" s="258"/>
      <c r="CI24" s="258"/>
      <c r="CJ24" s="258"/>
      <c r="CK24" s="258"/>
      <c r="CL24" s="257"/>
      <c r="CM24" s="251"/>
      <c r="CN24" s="258"/>
      <c r="CO24" s="258"/>
      <c r="CP24" s="258"/>
      <c r="CQ24" s="258"/>
      <c r="CR24" s="258"/>
      <c r="CS24" s="265"/>
      <c r="CT24" s="251"/>
      <c r="CU24" s="246"/>
      <c r="CV24" s="246"/>
      <c r="CW24" s="246"/>
      <c r="CX24" s="246"/>
      <c r="CY24" s="249"/>
      <c r="CZ24" s="251"/>
      <c r="DA24" s="246"/>
      <c r="DB24" s="246"/>
      <c r="DC24" s="246"/>
      <c r="DD24" s="246"/>
      <c r="DE24" s="250"/>
      <c r="DF24" s="258"/>
      <c r="DG24" s="246"/>
      <c r="DH24" s="246"/>
      <c r="DI24" s="246"/>
      <c r="DJ24" s="246"/>
      <c r="DK24" s="250"/>
    </row>
    <row r="25" spans="1:115" s="252" customFormat="1" ht="13.5">
      <c r="A25" s="246">
        <v>329</v>
      </c>
      <c r="B25" s="247" t="s">
        <v>770</v>
      </c>
      <c r="C25" s="246">
        <v>0</v>
      </c>
      <c r="D25" s="246">
        <v>0</v>
      </c>
      <c r="E25" s="246">
        <v>1</v>
      </c>
      <c r="F25" s="248" t="s">
        <v>771</v>
      </c>
      <c r="G25" s="246" t="s">
        <v>771</v>
      </c>
      <c r="H25" s="246" t="s">
        <v>1353</v>
      </c>
      <c r="I25" s="246" t="s">
        <v>417</v>
      </c>
      <c r="J25" s="246"/>
      <c r="K25" s="246"/>
      <c r="L25" s="246"/>
      <c r="M25" s="246"/>
      <c r="N25" s="246" t="s">
        <v>772</v>
      </c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9"/>
      <c r="AH25" s="249"/>
      <c r="AI25" s="251"/>
      <c r="AJ25" s="246"/>
      <c r="AK25" s="250"/>
      <c r="AL25" s="251"/>
      <c r="AM25" s="246"/>
      <c r="AN25" s="249"/>
      <c r="AO25" s="251"/>
      <c r="AP25" s="258"/>
      <c r="AQ25" s="265"/>
      <c r="AR25" s="251"/>
      <c r="AS25" s="258"/>
      <c r="AT25" s="258"/>
      <c r="AU25" s="265"/>
      <c r="AV25" s="251"/>
      <c r="AW25" s="258"/>
      <c r="AX25" s="258"/>
      <c r="AY25" s="265"/>
      <c r="AZ25" s="251"/>
      <c r="BA25" s="258"/>
      <c r="BB25" s="258"/>
      <c r="BC25" s="257"/>
      <c r="BD25" s="251"/>
      <c r="BE25" s="258"/>
      <c r="BF25" s="258"/>
      <c r="BG25" s="258"/>
      <c r="BH25" s="258"/>
      <c r="BI25" s="258"/>
      <c r="BJ25" s="265"/>
      <c r="BK25" s="251"/>
      <c r="BL25" s="258"/>
      <c r="BM25" s="258"/>
      <c r="BN25" s="258"/>
      <c r="BO25" s="258"/>
      <c r="BP25" s="258"/>
      <c r="BQ25" s="265"/>
      <c r="BR25" s="251"/>
      <c r="BS25" s="258"/>
      <c r="BT25" s="258"/>
      <c r="BU25" s="258"/>
      <c r="BV25" s="258"/>
      <c r="BW25" s="258"/>
      <c r="BX25" s="257"/>
      <c r="BY25" s="251"/>
      <c r="BZ25" s="258"/>
      <c r="CA25" s="258"/>
      <c r="CB25" s="258"/>
      <c r="CC25" s="258"/>
      <c r="CD25" s="258"/>
      <c r="CE25" s="265"/>
      <c r="CF25" s="251"/>
      <c r="CG25" s="258"/>
      <c r="CH25" s="258"/>
      <c r="CI25" s="258"/>
      <c r="CJ25" s="258"/>
      <c r="CK25" s="258"/>
      <c r="CL25" s="257"/>
      <c r="CM25" s="251"/>
      <c r="CN25" s="258"/>
      <c r="CO25" s="258"/>
      <c r="CP25" s="258"/>
      <c r="CQ25" s="258"/>
      <c r="CR25" s="258"/>
      <c r="CS25" s="265"/>
      <c r="CT25" s="251"/>
      <c r="CU25" s="246"/>
      <c r="CV25" s="246"/>
      <c r="CW25" s="246"/>
      <c r="CX25" s="246"/>
      <c r="CY25" s="249"/>
      <c r="CZ25" s="251"/>
      <c r="DA25" s="246"/>
      <c r="DB25" s="246"/>
      <c r="DC25" s="246"/>
      <c r="DD25" s="246"/>
      <c r="DE25" s="250"/>
      <c r="DF25" s="258"/>
      <c r="DG25" s="246"/>
      <c r="DH25" s="246"/>
      <c r="DI25" s="246"/>
      <c r="DJ25" s="246"/>
      <c r="DK25" s="250"/>
    </row>
    <row r="26" spans="1:115" s="252" customFormat="1" ht="13.5">
      <c r="A26" s="246">
        <v>331</v>
      </c>
      <c r="B26" s="247" t="s">
        <v>775</v>
      </c>
      <c r="C26" s="246">
        <v>0</v>
      </c>
      <c r="D26" s="246">
        <v>0</v>
      </c>
      <c r="E26" s="246">
        <v>2</v>
      </c>
      <c r="F26" s="248" t="s">
        <v>776</v>
      </c>
      <c r="G26" s="246" t="s">
        <v>776</v>
      </c>
      <c r="H26" s="246" t="s">
        <v>1353</v>
      </c>
      <c r="I26" s="246" t="s">
        <v>417</v>
      </c>
      <c r="J26" s="246"/>
      <c r="K26" s="246"/>
      <c r="L26" s="246"/>
      <c r="M26" s="246"/>
      <c r="N26" s="246" t="s">
        <v>772</v>
      </c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9" t="s">
        <v>777</v>
      </c>
      <c r="AH26" s="249"/>
      <c r="AI26" s="251"/>
      <c r="AJ26" s="246"/>
      <c r="AK26" s="250"/>
      <c r="AL26" s="251"/>
      <c r="AM26" s="246"/>
      <c r="AN26" s="249"/>
      <c r="AO26" s="251"/>
      <c r="AP26" s="258"/>
      <c r="AQ26" s="265"/>
      <c r="AR26" s="251"/>
      <c r="AS26" s="258"/>
      <c r="AT26" s="258"/>
      <c r="AU26" s="265"/>
      <c r="AV26" s="251"/>
      <c r="AW26" s="258"/>
      <c r="AX26" s="258"/>
      <c r="AY26" s="265"/>
      <c r="AZ26" s="251"/>
      <c r="BA26" s="258"/>
      <c r="BB26" s="258"/>
      <c r="BC26" s="257"/>
      <c r="BD26" s="251"/>
      <c r="BE26" s="258"/>
      <c r="BF26" s="258"/>
      <c r="BG26" s="258"/>
      <c r="BH26" s="258"/>
      <c r="BI26" s="258"/>
      <c r="BJ26" s="265"/>
      <c r="BK26" s="251"/>
      <c r="BL26" s="258"/>
      <c r="BM26" s="258"/>
      <c r="BN26" s="258"/>
      <c r="BO26" s="258"/>
      <c r="BP26" s="258"/>
      <c r="BQ26" s="265"/>
      <c r="BR26" s="251"/>
      <c r="BS26" s="258"/>
      <c r="BT26" s="258"/>
      <c r="BU26" s="258"/>
      <c r="BV26" s="258"/>
      <c r="BW26" s="258"/>
      <c r="BX26" s="257"/>
      <c r="BY26" s="251"/>
      <c r="BZ26" s="258"/>
      <c r="CA26" s="258"/>
      <c r="CB26" s="258"/>
      <c r="CC26" s="258"/>
      <c r="CD26" s="258"/>
      <c r="CE26" s="265"/>
      <c r="CF26" s="251"/>
      <c r="CG26" s="258"/>
      <c r="CH26" s="258"/>
      <c r="CI26" s="258"/>
      <c r="CJ26" s="258"/>
      <c r="CK26" s="258"/>
      <c r="CL26" s="257"/>
      <c r="CM26" s="251"/>
      <c r="CN26" s="258"/>
      <c r="CO26" s="258"/>
      <c r="CP26" s="258"/>
      <c r="CQ26" s="258"/>
      <c r="CR26" s="258"/>
      <c r="CS26" s="265"/>
      <c r="CT26" s="251"/>
      <c r="CU26" s="246"/>
      <c r="CV26" s="246"/>
      <c r="CW26" s="246"/>
      <c r="CX26" s="246"/>
      <c r="CY26" s="249"/>
      <c r="CZ26" s="251"/>
      <c r="DA26" s="246"/>
      <c r="DB26" s="246"/>
      <c r="DC26" s="246"/>
      <c r="DD26" s="246"/>
      <c r="DE26" s="250"/>
      <c r="DF26" s="258"/>
      <c r="DG26" s="246"/>
      <c r="DH26" s="246"/>
      <c r="DI26" s="246"/>
      <c r="DJ26" s="246"/>
      <c r="DK26" s="250"/>
    </row>
    <row r="27" spans="1:115" s="252" customFormat="1" ht="13.5">
      <c r="A27" s="246">
        <v>331</v>
      </c>
      <c r="B27" s="247" t="s">
        <v>775</v>
      </c>
      <c r="C27" s="246">
        <v>0</v>
      </c>
      <c r="D27" s="246">
        <v>0</v>
      </c>
      <c r="E27" s="246">
        <v>2</v>
      </c>
      <c r="F27" s="248" t="s">
        <v>776</v>
      </c>
      <c r="G27" s="246" t="s">
        <v>776</v>
      </c>
      <c r="H27" s="246" t="s">
        <v>1353</v>
      </c>
      <c r="I27" s="246" t="s">
        <v>417</v>
      </c>
      <c r="J27" s="246"/>
      <c r="K27" s="246"/>
      <c r="L27" s="246"/>
      <c r="M27" s="246"/>
      <c r="N27" s="246" t="s">
        <v>772</v>
      </c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9" t="s">
        <v>777</v>
      </c>
      <c r="AH27" s="249"/>
      <c r="AI27" s="251"/>
      <c r="AJ27" s="246"/>
      <c r="AK27" s="250"/>
      <c r="AL27" s="251"/>
      <c r="AM27" s="246"/>
      <c r="AN27" s="249"/>
      <c r="AO27" s="251"/>
      <c r="AP27" s="258"/>
      <c r="AQ27" s="265"/>
      <c r="AR27" s="251"/>
      <c r="AS27" s="258"/>
      <c r="AT27" s="258"/>
      <c r="AU27" s="265"/>
      <c r="AV27" s="251"/>
      <c r="AW27" s="258"/>
      <c r="AX27" s="258"/>
      <c r="AY27" s="265"/>
      <c r="AZ27" s="251"/>
      <c r="BA27" s="258"/>
      <c r="BB27" s="258"/>
      <c r="BC27" s="257"/>
      <c r="BD27" s="251"/>
      <c r="BE27" s="258"/>
      <c r="BF27" s="258"/>
      <c r="BG27" s="258"/>
      <c r="BH27" s="258"/>
      <c r="BI27" s="258"/>
      <c r="BJ27" s="265"/>
      <c r="BK27" s="251"/>
      <c r="BL27" s="258"/>
      <c r="BM27" s="258"/>
      <c r="BN27" s="258"/>
      <c r="BO27" s="258"/>
      <c r="BP27" s="258"/>
      <c r="BQ27" s="265"/>
      <c r="BR27" s="251"/>
      <c r="BS27" s="258"/>
      <c r="BT27" s="258"/>
      <c r="BU27" s="258"/>
      <c r="BV27" s="258"/>
      <c r="BW27" s="258"/>
      <c r="BX27" s="257"/>
      <c r="BY27" s="251"/>
      <c r="BZ27" s="258"/>
      <c r="CA27" s="258"/>
      <c r="CB27" s="258"/>
      <c r="CC27" s="258"/>
      <c r="CD27" s="258"/>
      <c r="CE27" s="265"/>
      <c r="CF27" s="251"/>
      <c r="CG27" s="258"/>
      <c r="CH27" s="258"/>
      <c r="CI27" s="258"/>
      <c r="CJ27" s="258"/>
      <c r="CK27" s="258"/>
      <c r="CL27" s="257"/>
      <c r="CM27" s="251"/>
      <c r="CN27" s="258"/>
      <c r="CO27" s="258"/>
      <c r="CP27" s="258"/>
      <c r="CQ27" s="258"/>
      <c r="CR27" s="258"/>
      <c r="CS27" s="265"/>
      <c r="CT27" s="251"/>
      <c r="CU27" s="246"/>
      <c r="CV27" s="246"/>
      <c r="CW27" s="246"/>
      <c r="CX27" s="246"/>
      <c r="CY27" s="249"/>
      <c r="CZ27" s="251"/>
      <c r="DA27" s="246"/>
      <c r="DB27" s="246"/>
      <c r="DC27" s="246"/>
      <c r="DD27" s="246"/>
      <c r="DE27" s="250"/>
      <c r="DF27" s="258"/>
      <c r="DG27" s="246"/>
      <c r="DH27" s="246"/>
      <c r="DI27" s="246"/>
      <c r="DJ27" s="246"/>
      <c r="DK27" s="250"/>
    </row>
    <row r="28" spans="1:115" s="252" customFormat="1" ht="13.5">
      <c r="A28" s="246">
        <v>334</v>
      </c>
      <c r="B28" s="247" t="s">
        <v>778</v>
      </c>
      <c r="C28" s="246">
        <v>0</v>
      </c>
      <c r="D28" s="246">
        <v>0</v>
      </c>
      <c r="E28" s="246">
        <v>1</v>
      </c>
      <c r="F28" s="248" t="s">
        <v>1131</v>
      </c>
      <c r="G28" s="246"/>
      <c r="H28" s="246" t="s">
        <v>1353</v>
      </c>
      <c r="I28" s="246" t="s">
        <v>417</v>
      </c>
      <c r="J28" s="246"/>
      <c r="K28" s="246"/>
      <c r="L28" s="246"/>
      <c r="M28" s="246"/>
      <c r="N28" s="246" t="s">
        <v>286</v>
      </c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9" t="s">
        <v>1132</v>
      </c>
      <c r="AH28" s="249"/>
      <c r="AI28" s="251"/>
      <c r="AJ28" s="246"/>
      <c r="AK28" s="250"/>
      <c r="AL28" s="251"/>
      <c r="AM28" s="246"/>
      <c r="AN28" s="249"/>
      <c r="AO28" s="251"/>
      <c r="AP28" s="258"/>
      <c r="AQ28" s="265"/>
      <c r="AR28" s="251"/>
      <c r="AS28" s="258"/>
      <c r="AT28" s="258"/>
      <c r="AU28" s="265"/>
      <c r="AV28" s="251"/>
      <c r="AW28" s="258"/>
      <c r="AX28" s="258"/>
      <c r="AY28" s="265"/>
      <c r="AZ28" s="251"/>
      <c r="BA28" s="258"/>
      <c r="BB28" s="258"/>
      <c r="BC28" s="257"/>
      <c r="BD28" s="251"/>
      <c r="BE28" s="258"/>
      <c r="BF28" s="258"/>
      <c r="BG28" s="258"/>
      <c r="BH28" s="258"/>
      <c r="BI28" s="258"/>
      <c r="BJ28" s="265"/>
      <c r="BK28" s="251"/>
      <c r="BL28" s="258"/>
      <c r="BM28" s="258"/>
      <c r="BN28" s="258"/>
      <c r="BO28" s="258"/>
      <c r="BP28" s="258"/>
      <c r="BQ28" s="265"/>
      <c r="BR28" s="251"/>
      <c r="BS28" s="258"/>
      <c r="BT28" s="258"/>
      <c r="BU28" s="258"/>
      <c r="BV28" s="258"/>
      <c r="BW28" s="258"/>
      <c r="BX28" s="257"/>
      <c r="BY28" s="251"/>
      <c r="BZ28" s="258"/>
      <c r="CA28" s="258"/>
      <c r="CB28" s="258"/>
      <c r="CC28" s="258"/>
      <c r="CD28" s="258"/>
      <c r="CE28" s="265"/>
      <c r="CF28" s="251"/>
      <c r="CG28" s="258"/>
      <c r="CH28" s="258"/>
      <c r="CI28" s="258"/>
      <c r="CJ28" s="258"/>
      <c r="CK28" s="258"/>
      <c r="CL28" s="257"/>
      <c r="CM28" s="251"/>
      <c r="CN28" s="258"/>
      <c r="CO28" s="258"/>
      <c r="CP28" s="258"/>
      <c r="CQ28" s="258"/>
      <c r="CR28" s="258"/>
      <c r="CS28" s="265"/>
      <c r="CT28" s="251"/>
      <c r="CU28" s="246"/>
      <c r="CV28" s="246"/>
      <c r="CW28" s="246"/>
      <c r="CX28" s="246"/>
      <c r="CY28" s="249"/>
      <c r="CZ28" s="251"/>
      <c r="DA28" s="246"/>
      <c r="DB28" s="246"/>
      <c r="DC28" s="246"/>
      <c r="DD28" s="246"/>
      <c r="DE28" s="250"/>
      <c r="DF28" s="258"/>
      <c r="DG28" s="246"/>
      <c r="DH28" s="246"/>
      <c r="DI28" s="246"/>
      <c r="DJ28" s="246"/>
      <c r="DK28" s="250"/>
    </row>
    <row r="29" spans="1:115" s="252" customFormat="1" ht="13.5">
      <c r="A29" s="246">
        <v>343</v>
      </c>
      <c r="B29" s="247" t="s">
        <v>1133</v>
      </c>
      <c r="C29" s="246">
        <v>0</v>
      </c>
      <c r="D29" s="246">
        <v>0</v>
      </c>
      <c r="E29" s="246">
        <v>2</v>
      </c>
      <c r="F29" s="248" t="s">
        <v>602</v>
      </c>
      <c r="G29" s="246" t="s">
        <v>603</v>
      </c>
      <c r="H29" s="246" t="s">
        <v>1353</v>
      </c>
      <c r="I29" s="246" t="s">
        <v>417</v>
      </c>
      <c r="J29" s="246"/>
      <c r="K29" s="246"/>
      <c r="L29" s="246"/>
      <c r="M29" s="246"/>
      <c r="N29" s="246" t="s">
        <v>286</v>
      </c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9" t="s">
        <v>604</v>
      </c>
      <c r="AH29" s="249"/>
      <c r="AI29" s="251"/>
      <c r="AJ29" s="246"/>
      <c r="AK29" s="250"/>
      <c r="AL29" s="251"/>
      <c r="AM29" s="246"/>
      <c r="AN29" s="249"/>
      <c r="AO29" s="251"/>
      <c r="AP29" s="258"/>
      <c r="AQ29" s="265"/>
      <c r="AR29" s="251"/>
      <c r="AS29" s="258"/>
      <c r="AT29" s="258"/>
      <c r="AU29" s="265"/>
      <c r="AV29" s="251"/>
      <c r="AW29" s="258"/>
      <c r="AX29" s="258"/>
      <c r="AY29" s="265"/>
      <c r="AZ29" s="251"/>
      <c r="BA29" s="258"/>
      <c r="BB29" s="258"/>
      <c r="BC29" s="257"/>
      <c r="BD29" s="251"/>
      <c r="BE29" s="258"/>
      <c r="BF29" s="258"/>
      <c r="BG29" s="258"/>
      <c r="BH29" s="258"/>
      <c r="BI29" s="258"/>
      <c r="BJ29" s="265"/>
      <c r="BK29" s="251"/>
      <c r="BL29" s="258"/>
      <c r="BM29" s="258"/>
      <c r="BN29" s="258"/>
      <c r="BO29" s="258"/>
      <c r="BP29" s="258"/>
      <c r="BQ29" s="265"/>
      <c r="BR29" s="251"/>
      <c r="BS29" s="258"/>
      <c r="BT29" s="258"/>
      <c r="BU29" s="258"/>
      <c r="BV29" s="258"/>
      <c r="BW29" s="258"/>
      <c r="BX29" s="257"/>
      <c r="BY29" s="251"/>
      <c r="BZ29" s="258"/>
      <c r="CA29" s="258"/>
      <c r="CB29" s="258"/>
      <c r="CC29" s="258"/>
      <c r="CD29" s="258"/>
      <c r="CE29" s="265"/>
      <c r="CF29" s="251"/>
      <c r="CG29" s="258"/>
      <c r="CH29" s="258"/>
      <c r="CI29" s="258"/>
      <c r="CJ29" s="258"/>
      <c r="CK29" s="258"/>
      <c r="CL29" s="257"/>
      <c r="CM29" s="251"/>
      <c r="CN29" s="258"/>
      <c r="CO29" s="258"/>
      <c r="CP29" s="258"/>
      <c r="CQ29" s="258"/>
      <c r="CR29" s="258"/>
      <c r="CS29" s="265"/>
      <c r="CT29" s="251"/>
      <c r="CU29" s="246"/>
      <c r="CV29" s="246"/>
      <c r="CW29" s="246"/>
      <c r="CX29" s="246"/>
      <c r="CY29" s="249"/>
      <c r="CZ29" s="251"/>
      <c r="DA29" s="246"/>
      <c r="DB29" s="246"/>
      <c r="DC29" s="246"/>
      <c r="DD29" s="246"/>
      <c r="DE29" s="250"/>
      <c r="DF29" s="258"/>
      <c r="DG29" s="246"/>
      <c r="DH29" s="246"/>
      <c r="DI29" s="246"/>
      <c r="DJ29" s="246"/>
      <c r="DK29" s="250"/>
    </row>
    <row r="30" spans="1:115" s="252" customFormat="1" ht="13.5">
      <c r="A30" s="246">
        <v>347</v>
      </c>
      <c r="B30" s="247" t="s">
        <v>605</v>
      </c>
      <c r="C30" s="246">
        <v>0</v>
      </c>
      <c r="D30" s="246">
        <v>0</v>
      </c>
      <c r="E30" s="246">
        <v>2</v>
      </c>
      <c r="F30" s="248" t="s">
        <v>606</v>
      </c>
      <c r="G30" s="246" t="s">
        <v>606</v>
      </c>
      <c r="H30" s="246" t="s">
        <v>1353</v>
      </c>
      <c r="I30" s="246" t="s">
        <v>931</v>
      </c>
      <c r="J30" s="246" t="s">
        <v>607</v>
      </c>
      <c r="K30" s="246"/>
      <c r="L30" s="246"/>
      <c r="M30" s="246"/>
      <c r="N30" s="246" t="s">
        <v>38</v>
      </c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 t="s">
        <v>1356</v>
      </c>
      <c r="AA30" s="246"/>
      <c r="AB30" s="246"/>
      <c r="AC30" s="246"/>
      <c r="AD30" s="246"/>
      <c r="AE30" s="246"/>
      <c r="AF30" s="246"/>
      <c r="AG30" s="249" t="s">
        <v>608</v>
      </c>
      <c r="AH30" s="249"/>
      <c r="AI30" s="251"/>
      <c r="AJ30" s="246"/>
      <c r="AK30" s="250"/>
      <c r="AL30" s="251"/>
      <c r="AM30" s="246"/>
      <c r="AN30" s="249"/>
      <c r="AO30" s="251"/>
      <c r="AP30" s="258"/>
      <c r="AQ30" s="265"/>
      <c r="AR30" s="251"/>
      <c r="AS30" s="258"/>
      <c r="AT30" s="258"/>
      <c r="AU30" s="265"/>
      <c r="AV30" s="251"/>
      <c r="AW30" s="258"/>
      <c r="AX30" s="258"/>
      <c r="AY30" s="265"/>
      <c r="AZ30" s="251"/>
      <c r="BA30" s="258"/>
      <c r="BB30" s="258"/>
      <c r="BC30" s="257"/>
      <c r="BD30" s="251"/>
      <c r="BE30" s="258"/>
      <c r="BF30" s="258"/>
      <c r="BG30" s="258"/>
      <c r="BH30" s="258"/>
      <c r="BI30" s="258"/>
      <c r="BJ30" s="265"/>
      <c r="BK30" s="251"/>
      <c r="BL30" s="258"/>
      <c r="BM30" s="258"/>
      <c r="BN30" s="258"/>
      <c r="BO30" s="258"/>
      <c r="BP30" s="258"/>
      <c r="BQ30" s="265"/>
      <c r="BR30" s="251"/>
      <c r="BS30" s="258"/>
      <c r="BT30" s="258"/>
      <c r="BU30" s="258"/>
      <c r="BV30" s="258"/>
      <c r="BW30" s="258"/>
      <c r="BX30" s="257"/>
      <c r="BY30" s="251"/>
      <c r="BZ30" s="258"/>
      <c r="CA30" s="258"/>
      <c r="CB30" s="258"/>
      <c r="CC30" s="258"/>
      <c r="CD30" s="258"/>
      <c r="CE30" s="265"/>
      <c r="CF30" s="251"/>
      <c r="CG30" s="258"/>
      <c r="CH30" s="258"/>
      <c r="CI30" s="258"/>
      <c r="CJ30" s="258"/>
      <c r="CK30" s="258"/>
      <c r="CL30" s="257"/>
      <c r="CM30" s="251"/>
      <c r="CN30" s="258"/>
      <c r="CO30" s="258"/>
      <c r="CP30" s="258"/>
      <c r="CQ30" s="258"/>
      <c r="CR30" s="258"/>
      <c r="CS30" s="265"/>
      <c r="CT30" s="251"/>
      <c r="CU30" s="246"/>
      <c r="CV30" s="246"/>
      <c r="CW30" s="246"/>
      <c r="CX30" s="246"/>
      <c r="CY30" s="249"/>
      <c r="CZ30" s="251"/>
      <c r="DA30" s="246"/>
      <c r="DB30" s="246"/>
      <c r="DC30" s="246"/>
      <c r="DD30" s="246"/>
      <c r="DE30" s="250"/>
      <c r="DF30" s="258"/>
      <c r="DG30" s="246"/>
      <c r="DH30" s="246"/>
      <c r="DI30" s="246"/>
      <c r="DJ30" s="246"/>
      <c r="DK30" s="250"/>
    </row>
    <row r="31" spans="1:115" s="252" customFormat="1" ht="13.5">
      <c r="A31" s="246">
        <v>353</v>
      </c>
      <c r="B31" s="247" t="s">
        <v>609</v>
      </c>
      <c r="C31" s="246">
        <v>0</v>
      </c>
      <c r="D31" s="246">
        <v>0</v>
      </c>
      <c r="E31" s="246">
        <v>1</v>
      </c>
      <c r="F31" s="248" t="s">
        <v>610</v>
      </c>
      <c r="G31" s="246"/>
      <c r="H31" s="246"/>
      <c r="I31" s="246"/>
      <c r="J31" s="246"/>
      <c r="K31" s="246"/>
      <c r="L31" s="246"/>
      <c r="M31" s="246"/>
      <c r="N31" s="246" t="s">
        <v>648</v>
      </c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9" t="s">
        <v>611</v>
      </c>
      <c r="AH31" s="249"/>
      <c r="AI31" s="251"/>
      <c r="AJ31" s="246"/>
      <c r="AK31" s="250"/>
      <c r="AL31" s="251"/>
      <c r="AM31" s="246"/>
      <c r="AN31" s="249"/>
      <c r="AO31" s="251"/>
      <c r="AP31" s="258"/>
      <c r="AQ31" s="265"/>
      <c r="AR31" s="251"/>
      <c r="AS31" s="258"/>
      <c r="AT31" s="258"/>
      <c r="AU31" s="265"/>
      <c r="AV31" s="251"/>
      <c r="AW31" s="258"/>
      <c r="AX31" s="258"/>
      <c r="AY31" s="265"/>
      <c r="AZ31" s="251"/>
      <c r="BA31" s="258"/>
      <c r="BB31" s="258"/>
      <c r="BC31" s="257"/>
      <c r="BD31" s="251"/>
      <c r="BE31" s="258"/>
      <c r="BF31" s="258"/>
      <c r="BG31" s="258"/>
      <c r="BH31" s="258"/>
      <c r="BI31" s="258"/>
      <c r="BJ31" s="265"/>
      <c r="BK31" s="251"/>
      <c r="BL31" s="258"/>
      <c r="BM31" s="258"/>
      <c r="BN31" s="258"/>
      <c r="BO31" s="258"/>
      <c r="BP31" s="258"/>
      <c r="BQ31" s="265"/>
      <c r="BR31" s="251"/>
      <c r="BS31" s="258"/>
      <c r="BT31" s="258"/>
      <c r="BU31" s="258"/>
      <c r="BV31" s="258"/>
      <c r="BW31" s="258"/>
      <c r="BX31" s="257"/>
      <c r="BY31" s="251"/>
      <c r="BZ31" s="258"/>
      <c r="CA31" s="258"/>
      <c r="CB31" s="258"/>
      <c r="CC31" s="258"/>
      <c r="CD31" s="258"/>
      <c r="CE31" s="265"/>
      <c r="CF31" s="251"/>
      <c r="CG31" s="258"/>
      <c r="CH31" s="258"/>
      <c r="CI31" s="258"/>
      <c r="CJ31" s="258"/>
      <c r="CK31" s="258"/>
      <c r="CL31" s="257"/>
      <c r="CM31" s="251"/>
      <c r="CN31" s="258"/>
      <c r="CO31" s="258"/>
      <c r="CP31" s="258"/>
      <c r="CQ31" s="258"/>
      <c r="CR31" s="258"/>
      <c r="CS31" s="265"/>
      <c r="CT31" s="251"/>
      <c r="CU31" s="246"/>
      <c r="CV31" s="246"/>
      <c r="CW31" s="246"/>
      <c r="CX31" s="246"/>
      <c r="CY31" s="249"/>
      <c r="CZ31" s="251"/>
      <c r="DA31" s="246"/>
      <c r="DB31" s="246"/>
      <c r="DC31" s="246"/>
      <c r="DD31" s="246"/>
      <c r="DE31" s="250"/>
      <c r="DF31" s="258"/>
      <c r="DG31" s="246"/>
      <c r="DH31" s="246"/>
      <c r="DI31" s="246"/>
      <c r="DJ31" s="246"/>
      <c r="DK31" s="250"/>
    </row>
    <row r="32" spans="1:115" s="252" customFormat="1" ht="13.5">
      <c r="A32" s="246">
        <v>360</v>
      </c>
      <c r="B32" s="247" t="s">
        <v>612</v>
      </c>
      <c r="C32" s="246">
        <v>0</v>
      </c>
      <c r="D32" s="246">
        <v>0</v>
      </c>
      <c r="E32" s="246">
        <v>2</v>
      </c>
      <c r="F32" s="248" t="s">
        <v>167</v>
      </c>
      <c r="G32" s="246" t="s">
        <v>168</v>
      </c>
      <c r="H32" s="246" t="s">
        <v>1353</v>
      </c>
      <c r="I32" s="246" t="s">
        <v>417</v>
      </c>
      <c r="J32" s="246"/>
      <c r="K32" s="246"/>
      <c r="L32" s="246"/>
      <c r="M32" s="246"/>
      <c r="N32" s="246" t="s">
        <v>648</v>
      </c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9" t="s">
        <v>169</v>
      </c>
      <c r="AH32" s="249"/>
      <c r="AI32" s="251"/>
      <c r="AJ32" s="246"/>
      <c r="AK32" s="250"/>
      <c r="AL32" s="251"/>
      <c r="AM32" s="246"/>
      <c r="AN32" s="249"/>
      <c r="AO32" s="251"/>
      <c r="AP32" s="258"/>
      <c r="AQ32" s="265"/>
      <c r="AR32" s="251"/>
      <c r="AS32" s="258"/>
      <c r="AT32" s="258"/>
      <c r="AU32" s="265"/>
      <c r="AV32" s="251"/>
      <c r="AW32" s="258"/>
      <c r="AX32" s="258"/>
      <c r="AY32" s="265"/>
      <c r="AZ32" s="251"/>
      <c r="BA32" s="258"/>
      <c r="BB32" s="258"/>
      <c r="BC32" s="257"/>
      <c r="BD32" s="251"/>
      <c r="BE32" s="258"/>
      <c r="BF32" s="258"/>
      <c r="BG32" s="258"/>
      <c r="BH32" s="258"/>
      <c r="BI32" s="258"/>
      <c r="BJ32" s="265"/>
      <c r="BK32" s="251"/>
      <c r="BL32" s="258"/>
      <c r="BM32" s="258"/>
      <c r="BN32" s="258"/>
      <c r="BO32" s="258"/>
      <c r="BP32" s="258"/>
      <c r="BQ32" s="265"/>
      <c r="BR32" s="251"/>
      <c r="BS32" s="258"/>
      <c r="BT32" s="258"/>
      <c r="BU32" s="258"/>
      <c r="BV32" s="258"/>
      <c r="BW32" s="258"/>
      <c r="BX32" s="257"/>
      <c r="BY32" s="251"/>
      <c r="BZ32" s="258"/>
      <c r="CA32" s="258"/>
      <c r="CB32" s="258"/>
      <c r="CC32" s="258"/>
      <c r="CD32" s="258"/>
      <c r="CE32" s="265"/>
      <c r="CF32" s="251"/>
      <c r="CG32" s="258"/>
      <c r="CH32" s="258"/>
      <c r="CI32" s="258"/>
      <c r="CJ32" s="258"/>
      <c r="CK32" s="258"/>
      <c r="CL32" s="257"/>
      <c r="CM32" s="251"/>
      <c r="CN32" s="258"/>
      <c r="CO32" s="258"/>
      <c r="CP32" s="258"/>
      <c r="CQ32" s="258"/>
      <c r="CR32" s="258"/>
      <c r="CS32" s="265"/>
      <c r="CT32" s="251"/>
      <c r="CU32" s="246"/>
      <c r="CV32" s="246"/>
      <c r="CW32" s="246"/>
      <c r="CX32" s="246"/>
      <c r="CY32" s="249"/>
      <c r="CZ32" s="251"/>
      <c r="DA32" s="246"/>
      <c r="DB32" s="246"/>
      <c r="DC32" s="246"/>
      <c r="DD32" s="246"/>
      <c r="DE32" s="250"/>
      <c r="DF32" s="258"/>
      <c r="DG32" s="246"/>
      <c r="DH32" s="246"/>
      <c r="DI32" s="246"/>
      <c r="DJ32" s="246"/>
      <c r="DK32" s="250"/>
    </row>
    <row r="33" spans="1:115" s="252" customFormat="1" ht="13.5">
      <c r="A33" s="246">
        <v>367</v>
      </c>
      <c r="B33" s="247" t="s">
        <v>752</v>
      </c>
      <c r="C33" s="246">
        <v>0</v>
      </c>
      <c r="D33" s="246">
        <v>0</v>
      </c>
      <c r="E33" s="246">
        <v>1</v>
      </c>
      <c r="F33" s="248" t="s">
        <v>753</v>
      </c>
      <c r="G33" s="246"/>
      <c r="H33" s="246"/>
      <c r="I33" s="246"/>
      <c r="J33" s="246"/>
      <c r="K33" s="246"/>
      <c r="L33" s="246"/>
      <c r="M33" s="246"/>
      <c r="N33" s="246" t="s">
        <v>648</v>
      </c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9"/>
      <c r="AH33" s="249"/>
      <c r="AI33" s="251"/>
      <c r="AJ33" s="246"/>
      <c r="AK33" s="250"/>
      <c r="AL33" s="251"/>
      <c r="AM33" s="246"/>
      <c r="AN33" s="249"/>
      <c r="AO33" s="251"/>
      <c r="AP33" s="258"/>
      <c r="AQ33" s="265"/>
      <c r="AR33" s="251"/>
      <c r="AS33" s="258"/>
      <c r="AT33" s="258"/>
      <c r="AU33" s="265"/>
      <c r="AV33" s="251"/>
      <c r="AW33" s="258"/>
      <c r="AX33" s="258"/>
      <c r="AY33" s="265"/>
      <c r="AZ33" s="251"/>
      <c r="BA33" s="258"/>
      <c r="BB33" s="258"/>
      <c r="BC33" s="257"/>
      <c r="BD33" s="251"/>
      <c r="BE33" s="258"/>
      <c r="BF33" s="258"/>
      <c r="BG33" s="258"/>
      <c r="BH33" s="258"/>
      <c r="BI33" s="258"/>
      <c r="BJ33" s="265"/>
      <c r="BK33" s="251"/>
      <c r="BL33" s="258"/>
      <c r="BM33" s="258"/>
      <c r="BN33" s="258"/>
      <c r="BO33" s="258"/>
      <c r="BP33" s="258"/>
      <c r="BQ33" s="265"/>
      <c r="BR33" s="251"/>
      <c r="BS33" s="258"/>
      <c r="BT33" s="258"/>
      <c r="BU33" s="258"/>
      <c r="BV33" s="258"/>
      <c r="BW33" s="258"/>
      <c r="BX33" s="257"/>
      <c r="BY33" s="251"/>
      <c r="BZ33" s="258"/>
      <c r="CA33" s="258"/>
      <c r="CB33" s="258"/>
      <c r="CC33" s="258"/>
      <c r="CD33" s="258"/>
      <c r="CE33" s="265"/>
      <c r="CF33" s="251"/>
      <c r="CG33" s="258"/>
      <c r="CH33" s="258"/>
      <c r="CI33" s="258"/>
      <c r="CJ33" s="258"/>
      <c r="CK33" s="258"/>
      <c r="CL33" s="257"/>
      <c r="CM33" s="251"/>
      <c r="CN33" s="258"/>
      <c r="CO33" s="258"/>
      <c r="CP33" s="258"/>
      <c r="CQ33" s="258"/>
      <c r="CR33" s="258"/>
      <c r="CS33" s="265"/>
      <c r="CT33" s="251"/>
      <c r="CU33" s="246"/>
      <c r="CV33" s="246"/>
      <c r="CW33" s="246"/>
      <c r="CX33" s="246"/>
      <c r="CY33" s="249"/>
      <c r="CZ33" s="251"/>
      <c r="DA33" s="246"/>
      <c r="DB33" s="246"/>
      <c r="DC33" s="246"/>
      <c r="DD33" s="246"/>
      <c r="DE33" s="250"/>
      <c r="DF33" s="258"/>
      <c r="DG33" s="246"/>
      <c r="DH33" s="246"/>
      <c r="DI33" s="246"/>
      <c r="DJ33" s="246"/>
      <c r="DK33" s="250"/>
    </row>
    <row r="34" spans="1:115" s="252" customFormat="1" ht="13.5">
      <c r="A34" s="246">
        <v>384</v>
      </c>
      <c r="B34" s="247" t="s">
        <v>1513</v>
      </c>
      <c r="C34" s="246">
        <v>0</v>
      </c>
      <c r="D34" s="246">
        <v>0</v>
      </c>
      <c r="E34" s="246">
        <v>2</v>
      </c>
      <c r="F34" s="248" t="s">
        <v>1514</v>
      </c>
      <c r="G34" s="246" t="s">
        <v>1515</v>
      </c>
      <c r="H34" s="246" t="s">
        <v>1353</v>
      </c>
      <c r="I34" s="246" t="s">
        <v>931</v>
      </c>
      <c r="J34" s="246" t="s">
        <v>931</v>
      </c>
      <c r="K34" s="246"/>
      <c r="L34" s="246"/>
      <c r="M34" s="246"/>
      <c r="N34" s="246" t="s">
        <v>648</v>
      </c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9"/>
      <c r="AH34" s="249"/>
      <c r="AI34" s="251"/>
      <c r="AJ34" s="246"/>
      <c r="AK34" s="250"/>
      <c r="AL34" s="251"/>
      <c r="AM34" s="246"/>
      <c r="AN34" s="249"/>
      <c r="AO34" s="251"/>
      <c r="AP34" s="258"/>
      <c r="AQ34" s="265"/>
      <c r="AR34" s="251"/>
      <c r="AS34" s="258"/>
      <c r="AT34" s="258"/>
      <c r="AU34" s="265"/>
      <c r="AV34" s="251"/>
      <c r="AW34" s="258"/>
      <c r="AX34" s="258"/>
      <c r="AY34" s="265"/>
      <c r="AZ34" s="251"/>
      <c r="BA34" s="258"/>
      <c r="BB34" s="258"/>
      <c r="BC34" s="257"/>
      <c r="BD34" s="251"/>
      <c r="BE34" s="258"/>
      <c r="BF34" s="258"/>
      <c r="BG34" s="258"/>
      <c r="BH34" s="258"/>
      <c r="BI34" s="258"/>
      <c r="BJ34" s="265"/>
      <c r="BK34" s="251"/>
      <c r="BL34" s="258"/>
      <c r="BM34" s="258"/>
      <c r="BN34" s="258"/>
      <c r="BO34" s="258"/>
      <c r="BP34" s="258"/>
      <c r="BQ34" s="265"/>
      <c r="BR34" s="251"/>
      <c r="BS34" s="258"/>
      <c r="BT34" s="258"/>
      <c r="BU34" s="258"/>
      <c r="BV34" s="258"/>
      <c r="BW34" s="258"/>
      <c r="BX34" s="257"/>
      <c r="BY34" s="251"/>
      <c r="BZ34" s="258"/>
      <c r="CA34" s="258"/>
      <c r="CB34" s="258"/>
      <c r="CC34" s="258"/>
      <c r="CD34" s="258"/>
      <c r="CE34" s="265"/>
      <c r="CF34" s="251"/>
      <c r="CG34" s="258"/>
      <c r="CH34" s="258"/>
      <c r="CI34" s="258"/>
      <c r="CJ34" s="258"/>
      <c r="CK34" s="258"/>
      <c r="CL34" s="257"/>
      <c r="CM34" s="251"/>
      <c r="CN34" s="258"/>
      <c r="CO34" s="258"/>
      <c r="CP34" s="258"/>
      <c r="CQ34" s="258"/>
      <c r="CR34" s="258"/>
      <c r="CS34" s="265"/>
      <c r="CT34" s="251"/>
      <c r="CU34" s="246"/>
      <c r="CV34" s="246"/>
      <c r="CW34" s="246"/>
      <c r="CX34" s="246"/>
      <c r="CY34" s="249"/>
      <c r="CZ34" s="251"/>
      <c r="DA34" s="246"/>
      <c r="DB34" s="246"/>
      <c r="DC34" s="246"/>
      <c r="DD34" s="246"/>
      <c r="DE34" s="250"/>
      <c r="DF34" s="258"/>
      <c r="DG34" s="246"/>
      <c r="DH34" s="246"/>
      <c r="DI34" s="246"/>
      <c r="DJ34" s="246"/>
      <c r="DK34" s="250"/>
    </row>
    <row r="35" spans="1:115" s="252" customFormat="1" ht="13.5">
      <c r="A35" s="246">
        <v>388</v>
      </c>
      <c r="B35" s="247" t="s">
        <v>1516</v>
      </c>
      <c r="C35" s="246">
        <v>0</v>
      </c>
      <c r="D35" s="246">
        <v>0</v>
      </c>
      <c r="E35" s="246">
        <v>1</v>
      </c>
      <c r="F35" s="248" t="s">
        <v>1517</v>
      </c>
      <c r="G35" s="246"/>
      <c r="H35" s="246" t="s">
        <v>1353</v>
      </c>
      <c r="I35" s="246" t="s">
        <v>936</v>
      </c>
      <c r="J35" s="246" t="s">
        <v>1518</v>
      </c>
      <c r="K35" s="246"/>
      <c r="L35" s="246"/>
      <c r="M35" s="246"/>
      <c r="N35" s="246" t="s">
        <v>648</v>
      </c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9"/>
      <c r="AH35" s="249"/>
      <c r="AI35" s="251"/>
      <c r="AJ35" s="246"/>
      <c r="AK35" s="250"/>
      <c r="AL35" s="251"/>
      <c r="AM35" s="246"/>
      <c r="AN35" s="249"/>
      <c r="AO35" s="251"/>
      <c r="AP35" s="258"/>
      <c r="AQ35" s="265"/>
      <c r="AR35" s="251"/>
      <c r="AS35" s="258"/>
      <c r="AT35" s="258"/>
      <c r="AU35" s="265"/>
      <c r="AV35" s="251"/>
      <c r="AW35" s="258"/>
      <c r="AX35" s="258"/>
      <c r="AY35" s="265"/>
      <c r="AZ35" s="251"/>
      <c r="BA35" s="258"/>
      <c r="BB35" s="258"/>
      <c r="BC35" s="257"/>
      <c r="BD35" s="251"/>
      <c r="BE35" s="258"/>
      <c r="BF35" s="258"/>
      <c r="BG35" s="258"/>
      <c r="BH35" s="258"/>
      <c r="BI35" s="258"/>
      <c r="BJ35" s="265"/>
      <c r="BK35" s="251"/>
      <c r="BL35" s="258"/>
      <c r="BM35" s="258"/>
      <c r="BN35" s="258"/>
      <c r="BO35" s="258"/>
      <c r="BP35" s="258"/>
      <c r="BQ35" s="265"/>
      <c r="BR35" s="251"/>
      <c r="BS35" s="258"/>
      <c r="BT35" s="258"/>
      <c r="BU35" s="258"/>
      <c r="BV35" s="258"/>
      <c r="BW35" s="258"/>
      <c r="BX35" s="257"/>
      <c r="BY35" s="251"/>
      <c r="BZ35" s="258"/>
      <c r="CA35" s="258"/>
      <c r="CB35" s="258"/>
      <c r="CC35" s="258"/>
      <c r="CD35" s="258"/>
      <c r="CE35" s="265"/>
      <c r="CF35" s="251"/>
      <c r="CG35" s="258"/>
      <c r="CH35" s="258"/>
      <c r="CI35" s="258"/>
      <c r="CJ35" s="258"/>
      <c r="CK35" s="258"/>
      <c r="CL35" s="257"/>
      <c r="CM35" s="251"/>
      <c r="CN35" s="258"/>
      <c r="CO35" s="258"/>
      <c r="CP35" s="258"/>
      <c r="CQ35" s="258"/>
      <c r="CR35" s="258"/>
      <c r="CS35" s="265"/>
      <c r="CT35" s="251"/>
      <c r="CU35" s="246"/>
      <c r="CV35" s="246"/>
      <c r="CW35" s="246"/>
      <c r="CX35" s="246"/>
      <c r="CY35" s="249"/>
      <c r="CZ35" s="251"/>
      <c r="DA35" s="246"/>
      <c r="DB35" s="246"/>
      <c r="DC35" s="246"/>
      <c r="DD35" s="246"/>
      <c r="DE35" s="250"/>
      <c r="DF35" s="258"/>
      <c r="DG35" s="246"/>
      <c r="DH35" s="246"/>
      <c r="DI35" s="246"/>
      <c r="DJ35" s="246"/>
      <c r="DK35" s="250"/>
    </row>
    <row r="36" spans="1:115" s="252" customFormat="1" ht="13.5">
      <c r="A36" s="246">
        <v>637</v>
      </c>
      <c r="B36" s="247" t="s">
        <v>71</v>
      </c>
      <c r="C36" s="246">
        <v>0</v>
      </c>
      <c r="D36" s="246">
        <v>0</v>
      </c>
      <c r="E36" s="246">
        <v>2</v>
      </c>
      <c r="F36" s="248" t="s">
        <v>72</v>
      </c>
      <c r="G36" s="246"/>
      <c r="H36" s="246" t="s">
        <v>1353</v>
      </c>
      <c r="I36" s="246" t="s">
        <v>931</v>
      </c>
      <c r="J36" s="246" t="s">
        <v>73</v>
      </c>
      <c r="K36" s="246"/>
      <c r="L36" s="246"/>
      <c r="M36" s="246"/>
      <c r="N36" s="246" t="s">
        <v>74</v>
      </c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 t="s">
        <v>2</v>
      </c>
      <c r="AA36" s="246" t="s">
        <v>75</v>
      </c>
      <c r="AB36" s="246"/>
      <c r="AC36" s="246"/>
      <c r="AD36" s="246"/>
      <c r="AE36" s="246"/>
      <c r="AF36" s="246"/>
      <c r="AG36" s="249"/>
      <c r="AH36" s="249"/>
      <c r="AI36" s="251"/>
      <c r="AJ36" s="246"/>
      <c r="AK36" s="250"/>
      <c r="AL36" s="251"/>
      <c r="AM36" s="246"/>
      <c r="AN36" s="249"/>
      <c r="AO36" s="251"/>
      <c r="AP36" s="258"/>
      <c r="AQ36" s="265"/>
      <c r="AR36" s="251"/>
      <c r="AS36" s="258"/>
      <c r="AT36" s="258"/>
      <c r="AU36" s="265"/>
      <c r="AV36" s="251"/>
      <c r="AW36" s="258"/>
      <c r="AX36" s="258"/>
      <c r="AY36" s="265"/>
      <c r="AZ36" s="251"/>
      <c r="BA36" s="258"/>
      <c r="BB36" s="258"/>
      <c r="BC36" s="257"/>
      <c r="BD36" s="251"/>
      <c r="BE36" s="258"/>
      <c r="BF36" s="258"/>
      <c r="BG36" s="258"/>
      <c r="BH36" s="258"/>
      <c r="BI36" s="258"/>
      <c r="BJ36" s="265"/>
      <c r="BK36" s="251"/>
      <c r="BL36" s="258"/>
      <c r="BM36" s="258"/>
      <c r="BN36" s="258"/>
      <c r="BO36" s="258"/>
      <c r="BP36" s="258"/>
      <c r="BQ36" s="265"/>
      <c r="BR36" s="251"/>
      <c r="BS36" s="258"/>
      <c r="BT36" s="258"/>
      <c r="BU36" s="258"/>
      <c r="BV36" s="258"/>
      <c r="BW36" s="258"/>
      <c r="BX36" s="257"/>
      <c r="BY36" s="251"/>
      <c r="BZ36" s="258"/>
      <c r="CA36" s="258"/>
      <c r="CB36" s="258"/>
      <c r="CC36" s="258"/>
      <c r="CD36" s="258"/>
      <c r="CE36" s="265"/>
      <c r="CF36" s="251"/>
      <c r="CG36" s="258"/>
      <c r="CH36" s="258"/>
      <c r="CI36" s="258"/>
      <c r="CJ36" s="258"/>
      <c r="CK36" s="258"/>
      <c r="CL36" s="257"/>
      <c r="CM36" s="251"/>
      <c r="CN36" s="258"/>
      <c r="CO36" s="258"/>
      <c r="CP36" s="258"/>
      <c r="CQ36" s="258"/>
      <c r="CR36" s="258"/>
      <c r="CS36" s="265"/>
      <c r="CT36" s="251"/>
      <c r="CU36" s="246"/>
      <c r="CV36" s="246"/>
      <c r="CW36" s="246"/>
      <c r="CX36" s="246"/>
      <c r="CY36" s="249"/>
      <c r="CZ36" s="251"/>
      <c r="DA36" s="246"/>
      <c r="DB36" s="246"/>
      <c r="DC36" s="246"/>
      <c r="DD36" s="246"/>
      <c r="DE36" s="250"/>
      <c r="DF36" s="258"/>
      <c r="DG36" s="246"/>
      <c r="DH36" s="246"/>
      <c r="DI36" s="246"/>
      <c r="DJ36" s="246"/>
      <c r="DK36" s="250"/>
    </row>
    <row r="37" spans="1:115" s="252" customFormat="1" ht="13.5">
      <c r="A37" s="246">
        <v>1070</v>
      </c>
      <c r="B37" s="254" t="s">
        <v>1674</v>
      </c>
      <c r="C37" s="255">
        <v>0</v>
      </c>
      <c r="D37" s="255">
        <v>0</v>
      </c>
      <c r="E37" s="255">
        <v>2</v>
      </c>
      <c r="F37" s="256" t="s">
        <v>1675</v>
      </c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9"/>
      <c r="AH37" s="249"/>
      <c r="AI37" s="251"/>
      <c r="AJ37" s="246"/>
      <c r="AK37" s="250"/>
      <c r="AL37" s="251"/>
      <c r="AM37" s="246"/>
      <c r="AN37" s="249"/>
      <c r="AO37" s="251"/>
      <c r="AP37" s="258"/>
      <c r="AQ37" s="265"/>
      <c r="AR37" s="251"/>
      <c r="AS37" s="258"/>
      <c r="AT37" s="258"/>
      <c r="AU37" s="265"/>
      <c r="AV37" s="251"/>
      <c r="AW37" s="258"/>
      <c r="AX37" s="258"/>
      <c r="AY37" s="265"/>
      <c r="AZ37" s="251"/>
      <c r="BA37" s="258"/>
      <c r="BB37" s="258"/>
      <c r="BC37" s="257"/>
      <c r="BD37" s="251"/>
      <c r="BE37" s="258"/>
      <c r="BF37" s="258"/>
      <c r="BG37" s="258"/>
      <c r="BH37" s="258"/>
      <c r="BI37" s="258"/>
      <c r="BJ37" s="265"/>
      <c r="BK37" s="251"/>
      <c r="BL37" s="258"/>
      <c r="BM37" s="258"/>
      <c r="BN37" s="258"/>
      <c r="BO37" s="258"/>
      <c r="BP37" s="258"/>
      <c r="BQ37" s="265"/>
      <c r="BR37" s="251"/>
      <c r="BS37" s="258"/>
      <c r="BT37" s="258"/>
      <c r="BU37" s="258"/>
      <c r="BV37" s="258"/>
      <c r="BW37" s="258"/>
      <c r="BX37" s="257"/>
      <c r="BY37" s="251"/>
      <c r="BZ37" s="258"/>
      <c r="CA37" s="258"/>
      <c r="CB37" s="258"/>
      <c r="CC37" s="258"/>
      <c r="CD37" s="258"/>
      <c r="CE37" s="265"/>
      <c r="CF37" s="251"/>
      <c r="CG37" s="258"/>
      <c r="CH37" s="258"/>
      <c r="CI37" s="258"/>
      <c r="CJ37" s="258"/>
      <c r="CK37" s="258"/>
      <c r="CL37" s="257"/>
      <c r="CM37" s="251"/>
      <c r="CN37" s="258"/>
      <c r="CO37" s="258"/>
      <c r="CP37" s="258"/>
      <c r="CQ37" s="258"/>
      <c r="CR37" s="258"/>
      <c r="CS37" s="265"/>
      <c r="CT37" s="251"/>
      <c r="CU37" s="246"/>
      <c r="CV37" s="246"/>
      <c r="CW37" s="246"/>
      <c r="CX37" s="246"/>
      <c r="CY37" s="249"/>
      <c r="CZ37" s="251"/>
      <c r="DA37" s="246"/>
      <c r="DB37" s="246"/>
      <c r="DC37" s="246"/>
      <c r="DD37" s="246"/>
      <c r="DE37" s="250"/>
      <c r="DF37" s="258"/>
      <c r="DG37" s="246"/>
      <c r="DH37" s="246"/>
      <c r="DI37" s="246"/>
      <c r="DJ37" s="246"/>
      <c r="DK37" s="250"/>
    </row>
    <row r="38" spans="1:115" s="252" customFormat="1" ht="13.5">
      <c r="A38" s="246">
        <v>1489</v>
      </c>
      <c r="B38" s="247" t="s">
        <v>1188</v>
      </c>
      <c r="C38" s="246">
        <v>0</v>
      </c>
      <c r="D38" s="246">
        <v>0</v>
      </c>
      <c r="E38" s="246">
        <v>1</v>
      </c>
      <c r="F38" s="248" t="s">
        <v>1189</v>
      </c>
      <c r="G38" s="246"/>
      <c r="H38" s="246" t="s">
        <v>1353</v>
      </c>
      <c r="I38" s="246" t="s">
        <v>931</v>
      </c>
      <c r="J38" s="246" t="s">
        <v>1482</v>
      </c>
      <c r="K38" s="246"/>
      <c r="L38" s="246"/>
      <c r="M38" s="246"/>
      <c r="N38" s="246" t="s">
        <v>38</v>
      </c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 t="s">
        <v>1190</v>
      </c>
      <c r="AA38" s="246"/>
      <c r="AB38" s="246"/>
      <c r="AC38" s="246" t="s">
        <v>281</v>
      </c>
      <c r="AD38" s="246"/>
      <c r="AE38" s="246"/>
      <c r="AF38" s="246"/>
      <c r="AG38" s="249"/>
      <c r="AH38" s="249"/>
      <c r="AI38" s="251"/>
      <c r="AJ38" s="246"/>
      <c r="AK38" s="250"/>
      <c r="AL38" s="251"/>
      <c r="AM38" s="246"/>
      <c r="AN38" s="249"/>
      <c r="AO38" s="251"/>
      <c r="AP38" s="258"/>
      <c r="AQ38" s="265"/>
      <c r="AR38" s="251"/>
      <c r="AS38" s="258"/>
      <c r="AT38" s="258"/>
      <c r="AU38" s="265"/>
      <c r="AV38" s="251"/>
      <c r="AW38" s="258"/>
      <c r="AX38" s="258"/>
      <c r="AY38" s="265"/>
      <c r="AZ38" s="251"/>
      <c r="BA38" s="258"/>
      <c r="BB38" s="258"/>
      <c r="BC38" s="257"/>
      <c r="BD38" s="251"/>
      <c r="BE38" s="258"/>
      <c r="BF38" s="258"/>
      <c r="BG38" s="258"/>
      <c r="BH38" s="258"/>
      <c r="BI38" s="258"/>
      <c r="BJ38" s="265"/>
      <c r="BK38" s="251"/>
      <c r="BL38" s="258"/>
      <c r="BM38" s="258"/>
      <c r="BN38" s="258"/>
      <c r="BO38" s="258"/>
      <c r="BP38" s="258"/>
      <c r="BQ38" s="265"/>
      <c r="BR38" s="251"/>
      <c r="BS38" s="258"/>
      <c r="BT38" s="258"/>
      <c r="BU38" s="258"/>
      <c r="BV38" s="258"/>
      <c r="BW38" s="258"/>
      <c r="BX38" s="257"/>
      <c r="BY38" s="251"/>
      <c r="BZ38" s="258"/>
      <c r="CA38" s="258"/>
      <c r="CB38" s="258"/>
      <c r="CC38" s="258"/>
      <c r="CD38" s="258"/>
      <c r="CE38" s="265"/>
      <c r="CF38" s="251"/>
      <c r="CG38" s="258"/>
      <c r="CH38" s="258"/>
      <c r="CI38" s="258"/>
      <c r="CJ38" s="258"/>
      <c r="CK38" s="258"/>
      <c r="CL38" s="257"/>
      <c r="CM38" s="251"/>
      <c r="CN38" s="258"/>
      <c r="CO38" s="258"/>
      <c r="CP38" s="258"/>
      <c r="CQ38" s="258"/>
      <c r="CR38" s="258"/>
      <c r="CS38" s="265"/>
      <c r="CT38" s="251"/>
      <c r="CU38" s="246"/>
      <c r="CV38" s="246"/>
      <c r="CW38" s="246"/>
      <c r="CX38" s="246"/>
      <c r="CY38" s="249"/>
      <c r="CZ38" s="251"/>
      <c r="DA38" s="246"/>
      <c r="DB38" s="246"/>
      <c r="DC38" s="246"/>
      <c r="DD38" s="246"/>
      <c r="DE38" s="250"/>
      <c r="DF38" s="258"/>
      <c r="DG38" s="246"/>
      <c r="DH38" s="246"/>
      <c r="DI38" s="246"/>
      <c r="DJ38" s="246"/>
      <c r="DK38" s="250"/>
    </row>
    <row r="39" spans="1:115" s="252" customFormat="1" ht="13.5">
      <c r="A39" s="246">
        <v>1625</v>
      </c>
      <c r="B39" s="247" t="s">
        <v>1614</v>
      </c>
      <c r="C39" s="246">
        <v>0</v>
      </c>
      <c r="D39" s="246">
        <v>0</v>
      </c>
      <c r="E39" s="246">
        <v>1</v>
      </c>
      <c r="F39" s="248" t="s">
        <v>1615</v>
      </c>
      <c r="G39" s="246"/>
      <c r="H39" s="246"/>
      <c r="I39" s="246"/>
      <c r="J39" s="246"/>
      <c r="K39" s="246"/>
      <c r="L39" s="246"/>
      <c r="M39" s="246"/>
      <c r="N39" s="246" t="s">
        <v>38</v>
      </c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9" t="s">
        <v>1616</v>
      </c>
      <c r="AH39" s="249"/>
      <c r="AI39" s="251"/>
      <c r="AJ39" s="246"/>
      <c r="AK39" s="250"/>
      <c r="AL39" s="251"/>
      <c r="AM39" s="246"/>
      <c r="AN39" s="249"/>
      <c r="AO39" s="251"/>
      <c r="AP39" s="258"/>
      <c r="AQ39" s="265"/>
      <c r="AR39" s="251"/>
      <c r="AS39" s="258"/>
      <c r="AT39" s="258"/>
      <c r="AU39" s="265"/>
      <c r="AV39" s="251"/>
      <c r="AW39" s="258"/>
      <c r="AX39" s="258"/>
      <c r="AY39" s="265"/>
      <c r="AZ39" s="251"/>
      <c r="BA39" s="258"/>
      <c r="BB39" s="258"/>
      <c r="BC39" s="257"/>
      <c r="BD39" s="251"/>
      <c r="BE39" s="258"/>
      <c r="BF39" s="258"/>
      <c r="BG39" s="258"/>
      <c r="BH39" s="258"/>
      <c r="BI39" s="258"/>
      <c r="BJ39" s="265"/>
      <c r="BK39" s="251"/>
      <c r="BL39" s="258"/>
      <c r="BM39" s="258"/>
      <c r="BN39" s="258"/>
      <c r="BO39" s="258"/>
      <c r="BP39" s="258"/>
      <c r="BQ39" s="265"/>
      <c r="BR39" s="251"/>
      <c r="BS39" s="258"/>
      <c r="BT39" s="258"/>
      <c r="BU39" s="258"/>
      <c r="BV39" s="258"/>
      <c r="BW39" s="258"/>
      <c r="BX39" s="257"/>
      <c r="BY39" s="251"/>
      <c r="BZ39" s="258"/>
      <c r="CA39" s="258"/>
      <c r="CB39" s="258"/>
      <c r="CC39" s="258"/>
      <c r="CD39" s="258"/>
      <c r="CE39" s="265"/>
      <c r="CF39" s="251"/>
      <c r="CG39" s="258"/>
      <c r="CH39" s="258"/>
      <c r="CI39" s="258"/>
      <c r="CJ39" s="258"/>
      <c r="CK39" s="258"/>
      <c r="CL39" s="257"/>
      <c r="CM39" s="251"/>
      <c r="CN39" s="258"/>
      <c r="CO39" s="258"/>
      <c r="CP39" s="258"/>
      <c r="CQ39" s="258"/>
      <c r="CR39" s="258"/>
      <c r="CS39" s="265"/>
      <c r="CT39" s="251"/>
      <c r="CU39" s="246"/>
      <c r="CV39" s="246"/>
      <c r="CW39" s="246"/>
      <c r="CX39" s="246"/>
      <c r="CY39" s="249"/>
      <c r="CZ39" s="251"/>
      <c r="DA39" s="246"/>
      <c r="DB39" s="246"/>
      <c r="DC39" s="246"/>
      <c r="DD39" s="246"/>
      <c r="DE39" s="250"/>
      <c r="DF39" s="258"/>
      <c r="DG39" s="246"/>
      <c r="DH39" s="246"/>
      <c r="DI39" s="246"/>
      <c r="DJ39" s="246"/>
      <c r="DK39" s="250"/>
    </row>
    <row r="40" spans="1:115" s="252" customFormat="1" ht="13.5">
      <c r="A40" s="246">
        <v>1628</v>
      </c>
      <c r="B40" s="247" t="s">
        <v>1566</v>
      </c>
      <c r="C40" s="246">
        <v>0</v>
      </c>
      <c r="D40" s="246">
        <v>0</v>
      </c>
      <c r="E40" s="246">
        <v>1</v>
      </c>
      <c r="F40" s="248" t="s">
        <v>1567</v>
      </c>
      <c r="G40" s="246" t="s">
        <v>1568</v>
      </c>
      <c r="H40" s="246" t="s">
        <v>1353</v>
      </c>
      <c r="I40" s="246" t="s">
        <v>394</v>
      </c>
      <c r="J40" s="246"/>
      <c r="K40" s="246"/>
      <c r="L40" s="246"/>
      <c r="M40" s="246"/>
      <c r="N40" s="246" t="s">
        <v>38</v>
      </c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9" t="s">
        <v>1569</v>
      </c>
      <c r="AH40" s="249"/>
      <c r="AI40" s="251"/>
      <c r="AJ40" s="246"/>
      <c r="AK40" s="250"/>
      <c r="AL40" s="251"/>
      <c r="AM40" s="246"/>
      <c r="AN40" s="249"/>
      <c r="AO40" s="251"/>
      <c r="AP40" s="258"/>
      <c r="AQ40" s="265"/>
      <c r="AR40" s="251"/>
      <c r="AS40" s="258"/>
      <c r="AT40" s="258"/>
      <c r="AU40" s="265"/>
      <c r="AV40" s="251"/>
      <c r="AW40" s="258"/>
      <c r="AX40" s="258"/>
      <c r="AY40" s="265"/>
      <c r="AZ40" s="251"/>
      <c r="BA40" s="258"/>
      <c r="BB40" s="258"/>
      <c r="BC40" s="257"/>
      <c r="BD40" s="251"/>
      <c r="BE40" s="258"/>
      <c r="BF40" s="258"/>
      <c r="BG40" s="258"/>
      <c r="BH40" s="258"/>
      <c r="BI40" s="258"/>
      <c r="BJ40" s="265"/>
      <c r="BK40" s="251"/>
      <c r="BL40" s="258"/>
      <c r="BM40" s="258"/>
      <c r="BN40" s="258"/>
      <c r="BO40" s="258"/>
      <c r="BP40" s="258"/>
      <c r="BQ40" s="265"/>
      <c r="BR40" s="251"/>
      <c r="BS40" s="258"/>
      <c r="BT40" s="258"/>
      <c r="BU40" s="258"/>
      <c r="BV40" s="258"/>
      <c r="BW40" s="258"/>
      <c r="BX40" s="257"/>
      <c r="BY40" s="251"/>
      <c r="BZ40" s="258"/>
      <c r="CA40" s="258"/>
      <c r="CB40" s="258"/>
      <c r="CC40" s="258"/>
      <c r="CD40" s="258"/>
      <c r="CE40" s="265"/>
      <c r="CF40" s="251"/>
      <c r="CG40" s="258"/>
      <c r="CH40" s="258"/>
      <c r="CI40" s="258"/>
      <c r="CJ40" s="258"/>
      <c r="CK40" s="258"/>
      <c r="CL40" s="257"/>
      <c r="CM40" s="251"/>
      <c r="CN40" s="258"/>
      <c r="CO40" s="258"/>
      <c r="CP40" s="258"/>
      <c r="CQ40" s="258"/>
      <c r="CR40" s="258"/>
      <c r="CS40" s="265"/>
      <c r="CT40" s="251"/>
      <c r="CU40" s="246"/>
      <c r="CV40" s="246"/>
      <c r="CW40" s="246"/>
      <c r="CX40" s="246"/>
      <c r="CY40" s="249"/>
      <c r="CZ40" s="251"/>
      <c r="DA40" s="246"/>
      <c r="DB40" s="246"/>
      <c r="DC40" s="246"/>
      <c r="DD40" s="246"/>
      <c r="DE40" s="250"/>
      <c r="DF40" s="258"/>
      <c r="DG40" s="246"/>
      <c r="DH40" s="246"/>
      <c r="DI40" s="246"/>
      <c r="DJ40" s="246"/>
      <c r="DK40" s="250"/>
    </row>
    <row r="41" spans="1:115" s="252" customFormat="1" ht="13.5">
      <c r="A41" s="246">
        <v>1629</v>
      </c>
      <c r="B41" s="247" t="s">
        <v>1570</v>
      </c>
      <c r="C41" s="246">
        <v>0</v>
      </c>
      <c r="D41" s="246">
        <v>0</v>
      </c>
      <c r="E41" s="246">
        <v>1</v>
      </c>
      <c r="F41" s="248" t="s">
        <v>1571</v>
      </c>
      <c r="G41" s="246"/>
      <c r="H41" s="246"/>
      <c r="I41" s="246"/>
      <c r="J41" s="246"/>
      <c r="K41" s="246"/>
      <c r="L41" s="246"/>
      <c r="M41" s="246"/>
      <c r="N41" s="246" t="s">
        <v>38</v>
      </c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9" t="s">
        <v>1572</v>
      </c>
      <c r="AH41" s="249"/>
      <c r="AI41" s="251"/>
      <c r="AJ41" s="246"/>
      <c r="AK41" s="250"/>
      <c r="AL41" s="251"/>
      <c r="AM41" s="246"/>
      <c r="AN41" s="249"/>
      <c r="AO41" s="251"/>
      <c r="AP41" s="258"/>
      <c r="AQ41" s="265"/>
      <c r="AR41" s="251"/>
      <c r="AS41" s="258"/>
      <c r="AT41" s="258"/>
      <c r="AU41" s="265"/>
      <c r="AV41" s="251"/>
      <c r="AW41" s="258"/>
      <c r="AX41" s="258"/>
      <c r="AY41" s="265"/>
      <c r="AZ41" s="251"/>
      <c r="BA41" s="258"/>
      <c r="BB41" s="258"/>
      <c r="BC41" s="257"/>
      <c r="BD41" s="251"/>
      <c r="BE41" s="258"/>
      <c r="BF41" s="258"/>
      <c r="BG41" s="258"/>
      <c r="BH41" s="258"/>
      <c r="BI41" s="258"/>
      <c r="BJ41" s="265"/>
      <c r="BK41" s="251"/>
      <c r="BL41" s="258"/>
      <c r="BM41" s="258"/>
      <c r="BN41" s="258"/>
      <c r="BO41" s="258"/>
      <c r="BP41" s="258"/>
      <c r="BQ41" s="265"/>
      <c r="BR41" s="251"/>
      <c r="BS41" s="258"/>
      <c r="BT41" s="258"/>
      <c r="BU41" s="258"/>
      <c r="BV41" s="258"/>
      <c r="BW41" s="258"/>
      <c r="BX41" s="257"/>
      <c r="BY41" s="251"/>
      <c r="BZ41" s="258"/>
      <c r="CA41" s="258"/>
      <c r="CB41" s="258"/>
      <c r="CC41" s="258"/>
      <c r="CD41" s="258"/>
      <c r="CE41" s="265"/>
      <c r="CF41" s="251"/>
      <c r="CG41" s="258"/>
      <c r="CH41" s="258"/>
      <c r="CI41" s="258"/>
      <c r="CJ41" s="258"/>
      <c r="CK41" s="258"/>
      <c r="CL41" s="257"/>
      <c r="CM41" s="251"/>
      <c r="CN41" s="258"/>
      <c r="CO41" s="258"/>
      <c r="CP41" s="258"/>
      <c r="CQ41" s="258"/>
      <c r="CR41" s="258"/>
      <c r="CS41" s="265"/>
      <c r="CT41" s="251"/>
      <c r="CU41" s="246"/>
      <c r="CV41" s="246"/>
      <c r="CW41" s="246"/>
      <c r="CX41" s="246"/>
      <c r="CY41" s="249"/>
      <c r="CZ41" s="251"/>
      <c r="DA41" s="246"/>
      <c r="DB41" s="246"/>
      <c r="DC41" s="246"/>
      <c r="DD41" s="246"/>
      <c r="DE41" s="250"/>
      <c r="DF41" s="258"/>
      <c r="DG41" s="246"/>
      <c r="DH41" s="246"/>
      <c r="DI41" s="246"/>
      <c r="DJ41" s="246"/>
      <c r="DK41" s="250"/>
    </row>
    <row r="42" spans="1:115" s="252" customFormat="1" ht="13.5">
      <c r="A42" s="246">
        <v>1636</v>
      </c>
      <c r="B42" s="247" t="s">
        <v>1573</v>
      </c>
      <c r="C42" s="246">
        <v>0</v>
      </c>
      <c r="D42" s="246">
        <v>0</v>
      </c>
      <c r="E42" s="246">
        <v>2</v>
      </c>
      <c r="F42" s="248" t="s">
        <v>1574</v>
      </c>
      <c r="G42" s="246" t="s">
        <v>1575</v>
      </c>
      <c r="H42" s="246" t="s">
        <v>1353</v>
      </c>
      <c r="I42" s="246" t="s">
        <v>1157</v>
      </c>
      <c r="J42" s="246"/>
      <c r="K42" s="246"/>
      <c r="L42" s="246"/>
      <c r="M42" s="246"/>
      <c r="N42" s="246" t="s">
        <v>38</v>
      </c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9" t="s">
        <v>1576</v>
      </c>
      <c r="AH42" s="249"/>
      <c r="AI42" s="251"/>
      <c r="AJ42" s="246"/>
      <c r="AK42" s="250"/>
      <c r="AL42" s="251"/>
      <c r="AM42" s="246"/>
      <c r="AN42" s="249"/>
      <c r="AO42" s="251"/>
      <c r="AP42" s="258"/>
      <c r="AQ42" s="265"/>
      <c r="AR42" s="251"/>
      <c r="AS42" s="258"/>
      <c r="AT42" s="258"/>
      <c r="AU42" s="265"/>
      <c r="AV42" s="251"/>
      <c r="AW42" s="258"/>
      <c r="AX42" s="258"/>
      <c r="AY42" s="265"/>
      <c r="AZ42" s="251"/>
      <c r="BA42" s="258"/>
      <c r="BB42" s="258"/>
      <c r="BC42" s="257"/>
      <c r="BD42" s="251"/>
      <c r="BE42" s="258"/>
      <c r="BF42" s="258"/>
      <c r="BG42" s="258"/>
      <c r="BH42" s="258"/>
      <c r="BI42" s="258"/>
      <c r="BJ42" s="265"/>
      <c r="BK42" s="251"/>
      <c r="BL42" s="258"/>
      <c r="BM42" s="258"/>
      <c r="BN42" s="258"/>
      <c r="BO42" s="258"/>
      <c r="BP42" s="258"/>
      <c r="BQ42" s="265"/>
      <c r="BR42" s="251"/>
      <c r="BS42" s="258"/>
      <c r="BT42" s="258"/>
      <c r="BU42" s="258"/>
      <c r="BV42" s="258"/>
      <c r="BW42" s="258"/>
      <c r="BX42" s="257"/>
      <c r="BY42" s="251"/>
      <c r="BZ42" s="258"/>
      <c r="CA42" s="258"/>
      <c r="CB42" s="258"/>
      <c r="CC42" s="258"/>
      <c r="CD42" s="258"/>
      <c r="CE42" s="265"/>
      <c r="CF42" s="251"/>
      <c r="CG42" s="258"/>
      <c r="CH42" s="258"/>
      <c r="CI42" s="258"/>
      <c r="CJ42" s="258"/>
      <c r="CK42" s="258"/>
      <c r="CL42" s="257"/>
      <c r="CM42" s="251"/>
      <c r="CN42" s="258"/>
      <c r="CO42" s="258"/>
      <c r="CP42" s="258"/>
      <c r="CQ42" s="258"/>
      <c r="CR42" s="258"/>
      <c r="CS42" s="265"/>
      <c r="CT42" s="251"/>
      <c r="CU42" s="246"/>
      <c r="CV42" s="246"/>
      <c r="CW42" s="246"/>
      <c r="CX42" s="246"/>
      <c r="CY42" s="249"/>
      <c r="CZ42" s="251"/>
      <c r="DA42" s="246"/>
      <c r="DB42" s="246"/>
      <c r="DC42" s="246"/>
      <c r="DD42" s="246"/>
      <c r="DE42" s="250"/>
      <c r="DF42" s="258"/>
      <c r="DG42" s="246"/>
      <c r="DH42" s="246"/>
      <c r="DI42" s="246"/>
      <c r="DJ42" s="246"/>
      <c r="DK42" s="250"/>
    </row>
    <row r="43" spans="1:115" s="252" customFormat="1" ht="13.5">
      <c r="A43" s="246">
        <v>1639</v>
      </c>
      <c r="B43" s="247" t="s">
        <v>1577</v>
      </c>
      <c r="C43" s="246">
        <v>0</v>
      </c>
      <c r="D43" s="246">
        <v>0</v>
      </c>
      <c r="E43" s="246">
        <v>1</v>
      </c>
      <c r="F43" s="248" t="s">
        <v>1578</v>
      </c>
      <c r="G43" s="246" t="s">
        <v>1578</v>
      </c>
      <c r="H43" s="246" t="s">
        <v>1353</v>
      </c>
      <c r="I43" s="246" t="s">
        <v>417</v>
      </c>
      <c r="J43" s="246"/>
      <c r="K43" s="246"/>
      <c r="L43" s="246"/>
      <c r="M43" s="246"/>
      <c r="N43" s="246" t="s">
        <v>38</v>
      </c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9"/>
      <c r="AH43" s="249"/>
      <c r="AI43" s="251"/>
      <c r="AJ43" s="246"/>
      <c r="AK43" s="250"/>
      <c r="AL43" s="251"/>
      <c r="AM43" s="246"/>
      <c r="AN43" s="249"/>
      <c r="AO43" s="251"/>
      <c r="AP43" s="258"/>
      <c r="AQ43" s="265"/>
      <c r="AR43" s="251"/>
      <c r="AS43" s="258"/>
      <c r="AT43" s="258"/>
      <c r="AU43" s="265"/>
      <c r="AV43" s="251"/>
      <c r="AW43" s="258"/>
      <c r="AX43" s="258"/>
      <c r="AY43" s="265"/>
      <c r="AZ43" s="251"/>
      <c r="BA43" s="258"/>
      <c r="BB43" s="258"/>
      <c r="BC43" s="257"/>
      <c r="BD43" s="251"/>
      <c r="BE43" s="258"/>
      <c r="BF43" s="258"/>
      <c r="BG43" s="258"/>
      <c r="BH43" s="258"/>
      <c r="BI43" s="258"/>
      <c r="BJ43" s="265"/>
      <c r="BK43" s="251"/>
      <c r="BL43" s="258"/>
      <c r="BM43" s="258"/>
      <c r="BN43" s="258"/>
      <c r="BO43" s="258"/>
      <c r="BP43" s="258"/>
      <c r="BQ43" s="265"/>
      <c r="BR43" s="251"/>
      <c r="BS43" s="258"/>
      <c r="BT43" s="258"/>
      <c r="BU43" s="258"/>
      <c r="BV43" s="258"/>
      <c r="BW43" s="258"/>
      <c r="BX43" s="257"/>
      <c r="BY43" s="251"/>
      <c r="BZ43" s="258"/>
      <c r="CA43" s="258"/>
      <c r="CB43" s="258"/>
      <c r="CC43" s="258"/>
      <c r="CD43" s="258"/>
      <c r="CE43" s="265"/>
      <c r="CF43" s="251"/>
      <c r="CG43" s="258"/>
      <c r="CH43" s="258"/>
      <c r="CI43" s="258"/>
      <c r="CJ43" s="258"/>
      <c r="CK43" s="258"/>
      <c r="CL43" s="257"/>
      <c r="CM43" s="251"/>
      <c r="CN43" s="258"/>
      <c r="CO43" s="258"/>
      <c r="CP43" s="258"/>
      <c r="CQ43" s="258"/>
      <c r="CR43" s="258"/>
      <c r="CS43" s="265"/>
      <c r="CT43" s="251"/>
      <c r="CU43" s="246"/>
      <c r="CV43" s="246"/>
      <c r="CW43" s="246"/>
      <c r="CX43" s="246"/>
      <c r="CY43" s="249"/>
      <c r="CZ43" s="251"/>
      <c r="DA43" s="246"/>
      <c r="DB43" s="246"/>
      <c r="DC43" s="246"/>
      <c r="DD43" s="246"/>
      <c r="DE43" s="250"/>
      <c r="DF43" s="258"/>
      <c r="DG43" s="246"/>
      <c r="DH43" s="246"/>
      <c r="DI43" s="246"/>
      <c r="DJ43" s="246"/>
      <c r="DK43" s="250"/>
    </row>
    <row r="44" spans="1:115" s="252" customFormat="1" ht="13.5">
      <c r="A44" s="246">
        <v>1640</v>
      </c>
      <c r="B44" s="247" t="s">
        <v>1579</v>
      </c>
      <c r="C44" s="246">
        <v>0</v>
      </c>
      <c r="D44" s="246">
        <v>0</v>
      </c>
      <c r="E44" s="246">
        <v>1</v>
      </c>
      <c r="F44" s="248" t="s">
        <v>1580</v>
      </c>
      <c r="G44" s="246" t="s">
        <v>1580</v>
      </c>
      <c r="H44" s="246" t="s">
        <v>1353</v>
      </c>
      <c r="I44" s="246" t="s">
        <v>654</v>
      </c>
      <c r="J44" s="246"/>
      <c r="K44" s="246"/>
      <c r="L44" s="246"/>
      <c r="M44" s="246"/>
      <c r="N44" s="246" t="s">
        <v>38</v>
      </c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9"/>
      <c r="AH44" s="249"/>
      <c r="AI44" s="251"/>
      <c r="AJ44" s="246"/>
      <c r="AK44" s="250"/>
      <c r="AL44" s="251"/>
      <c r="AM44" s="246"/>
      <c r="AN44" s="249"/>
      <c r="AO44" s="251"/>
      <c r="AP44" s="258"/>
      <c r="AQ44" s="265"/>
      <c r="AR44" s="251"/>
      <c r="AS44" s="258"/>
      <c r="AT44" s="258"/>
      <c r="AU44" s="265"/>
      <c r="AV44" s="251"/>
      <c r="AW44" s="258"/>
      <c r="AX44" s="258"/>
      <c r="AY44" s="265"/>
      <c r="AZ44" s="251"/>
      <c r="BA44" s="258"/>
      <c r="BB44" s="258"/>
      <c r="BC44" s="257"/>
      <c r="BD44" s="251"/>
      <c r="BE44" s="258"/>
      <c r="BF44" s="258"/>
      <c r="BG44" s="258"/>
      <c r="BH44" s="258"/>
      <c r="BI44" s="258"/>
      <c r="BJ44" s="265"/>
      <c r="BK44" s="251"/>
      <c r="BL44" s="258"/>
      <c r="BM44" s="258"/>
      <c r="BN44" s="258"/>
      <c r="BO44" s="258"/>
      <c r="BP44" s="258"/>
      <c r="BQ44" s="265"/>
      <c r="BR44" s="251"/>
      <c r="BS44" s="258"/>
      <c r="BT44" s="258"/>
      <c r="BU44" s="258"/>
      <c r="BV44" s="258"/>
      <c r="BW44" s="258"/>
      <c r="BX44" s="257"/>
      <c r="BY44" s="251"/>
      <c r="BZ44" s="258"/>
      <c r="CA44" s="258"/>
      <c r="CB44" s="258"/>
      <c r="CC44" s="258"/>
      <c r="CD44" s="258"/>
      <c r="CE44" s="265"/>
      <c r="CF44" s="251"/>
      <c r="CG44" s="258"/>
      <c r="CH44" s="258"/>
      <c r="CI44" s="258"/>
      <c r="CJ44" s="258"/>
      <c r="CK44" s="258"/>
      <c r="CL44" s="257"/>
      <c r="CM44" s="251"/>
      <c r="CN44" s="258"/>
      <c r="CO44" s="258"/>
      <c r="CP44" s="258"/>
      <c r="CQ44" s="258"/>
      <c r="CR44" s="258"/>
      <c r="CS44" s="265"/>
      <c r="CT44" s="251"/>
      <c r="CU44" s="246"/>
      <c r="CV44" s="246"/>
      <c r="CW44" s="246"/>
      <c r="CX44" s="246"/>
      <c r="CY44" s="249"/>
      <c r="CZ44" s="251"/>
      <c r="DA44" s="246"/>
      <c r="DB44" s="246"/>
      <c r="DC44" s="246"/>
      <c r="DD44" s="246"/>
      <c r="DE44" s="250"/>
      <c r="DF44" s="258"/>
      <c r="DG44" s="246"/>
      <c r="DH44" s="246"/>
      <c r="DI44" s="246"/>
      <c r="DJ44" s="246"/>
      <c r="DK44" s="250"/>
    </row>
    <row r="45" spans="1:115" s="252" customFormat="1" ht="13.5">
      <c r="A45" s="246">
        <v>1641</v>
      </c>
      <c r="B45" s="247" t="s">
        <v>1581</v>
      </c>
      <c r="C45" s="246">
        <v>0</v>
      </c>
      <c r="D45" s="246">
        <v>0</v>
      </c>
      <c r="E45" s="246">
        <v>2</v>
      </c>
      <c r="F45" s="248" t="s">
        <v>1582</v>
      </c>
      <c r="G45" s="246" t="s">
        <v>1583</v>
      </c>
      <c r="H45" s="246" t="s">
        <v>1353</v>
      </c>
      <c r="I45" s="246" t="s">
        <v>1584</v>
      </c>
      <c r="J45" s="246"/>
      <c r="K45" s="246"/>
      <c r="L45" s="246"/>
      <c r="M45" s="246"/>
      <c r="N45" s="246" t="s">
        <v>74</v>
      </c>
      <c r="O45" s="246"/>
      <c r="P45" s="246"/>
      <c r="Q45" s="246"/>
      <c r="R45" s="246"/>
      <c r="S45" s="246"/>
      <c r="T45" s="246"/>
      <c r="U45" s="246"/>
      <c r="V45" s="246" t="s">
        <v>1601</v>
      </c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9" t="s">
        <v>1585</v>
      </c>
      <c r="AH45" s="249"/>
      <c r="AI45" s="251"/>
      <c r="AJ45" s="246"/>
      <c r="AK45" s="250"/>
      <c r="AL45" s="251"/>
      <c r="AM45" s="246"/>
      <c r="AN45" s="249"/>
      <c r="AO45" s="251"/>
      <c r="AP45" s="258"/>
      <c r="AQ45" s="265"/>
      <c r="AR45" s="251"/>
      <c r="AS45" s="258"/>
      <c r="AT45" s="258"/>
      <c r="AU45" s="265"/>
      <c r="AV45" s="251"/>
      <c r="AW45" s="258"/>
      <c r="AX45" s="258"/>
      <c r="AY45" s="265"/>
      <c r="AZ45" s="251"/>
      <c r="BA45" s="258"/>
      <c r="BB45" s="258"/>
      <c r="BC45" s="257"/>
      <c r="BD45" s="251"/>
      <c r="BE45" s="258"/>
      <c r="BF45" s="258"/>
      <c r="BG45" s="258"/>
      <c r="BH45" s="258"/>
      <c r="BI45" s="258"/>
      <c r="BJ45" s="265"/>
      <c r="BK45" s="251"/>
      <c r="BL45" s="258"/>
      <c r="BM45" s="258"/>
      <c r="BN45" s="258"/>
      <c r="BO45" s="258"/>
      <c r="BP45" s="258"/>
      <c r="BQ45" s="265"/>
      <c r="BR45" s="251"/>
      <c r="BS45" s="258"/>
      <c r="BT45" s="258"/>
      <c r="BU45" s="258"/>
      <c r="BV45" s="258"/>
      <c r="BW45" s="258"/>
      <c r="BX45" s="257"/>
      <c r="BY45" s="251"/>
      <c r="BZ45" s="258"/>
      <c r="CA45" s="258"/>
      <c r="CB45" s="258"/>
      <c r="CC45" s="258"/>
      <c r="CD45" s="258"/>
      <c r="CE45" s="265"/>
      <c r="CF45" s="251"/>
      <c r="CG45" s="258"/>
      <c r="CH45" s="258"/>
      <c r="CI45" s="258"/>
      <c r="CJ45" s="258"/>
      <c r="CK45" s="258"/>
      <c r="CL45" s="257"/>
      <c r="CM45" s="251"/>
      <c r="CN45" s="258"/>
      <c r="CO45" s="258"/>
      <c r="CP45" s="258"/>
      <c r="CQ45" s="258"/>
      <c r="CR45" s="258"/>
      <c r="CS45" s="265"/>
      <c r="CT45" s="251"/>
      <c r="CU45" s="246"/>
      <c r="CV45" s="246"/>
      <c r="CW45" s="246"/>
      <c r="CX45" s="246"/>
      <c r="CY45" s="249"/>
      <c r="CZ45" s="251"/>
      <c r="DA45" s="246"/>
      <c r="DB45" s="246"/>
      <c r="DC45" s="246"/>
      <c r="DD45" s="246"/>
      <c r="DE45" s="250"/>
      <c r="DF45" s="258"/>
      <c r="DG45" s="246"/>
      <c r="DH45" s="246"/>
      <c r="DI45" s="246"/>
      <c r="DJ45" s="246"/>
      <c r="DK45" s="250"/>
    </row>
    <row r="46" spans="1:115" s="252" customFormat="1" ht="13.5">
      <c r="A46" s="246">
        <v>1649</v>
      </c>
      <c r="B46" s="247" t="s">
        <v>1587</v>
      </c>
      <c r="C46" s="246">
        <v>0</v>
      </c>
      <c r="D46" s="246">
        <v>0</v>
      </c>
      <c r="E46" s="246">
        <v>1</v>
      </c>
      <c r="F46" s="248" t="s">
        <v>1588</v>
      </c>
      <c r="G46" s="246"/>
      <c r="H46" s="246"/>
      <c r="I46" s="246"/>
      <c r="J46" s="246"/>
      <c r="K46" s="246"/>
      <c r="L46" s="246"/>
      <c r="M46" s="246"/>
      <c r="N46" s="246" t="s">
        <v>74</v>
      </c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9" t="s">
        <v>1589</v>
      </c>
      <c r="AH46" s="249"/>
      <c r="AI46" s="251"/>
      <c r="AJ46" s="246"/>
      <c r="AK46" s="250"/>
      <c r="AL46" s="251"/>
      <c r="AM46" s="246"/>
      <c r="AN46" s="249"/>
      <c r="AO46" s="251"/>
      <c r="AP46" s="258"/>
      <c r="AQ46" s="265"/>
      <c r="AR46" s="251"/>
      <c r="AS46" s="258"/>
      <c r="AT46" s="258"/>
      <c r="AU46" s="265"/>
      <c r="AV46" s="251"/>
      <c r="AW46" s="258"/>
      <c r="AX46" s="258"/>
      <c r="AY46" s="265"/>
      <c r="AZ46" s="251"/>
      <c r="BA46" s="258"/>
      <c r="BB46" s="258"/>
      <c r="BC46" s="257"/>
      <c r="BD46" s="251"/>
      <c r="BE46" s="258"/>
      <c r="BF46" s="258"/>
      <c r="BG46" s="258"/>
      <c r="BH46" s="258"/>
      <c r="BI46" s="258"/>
      <c r="BJ46" s="265"/>
      <c r="BK46" s="251"/>
      <c r="BL46" s="258"/>
      <c r="BM46" s="258"/>
      <c r="BN46" s="258"/>
      <c r="BO46" s="258"/>
      <c r="BP46" s="258"/>
      <c r="BQ46" s="265"/>
      <c r="BR46" s="251"/>
      <c r="BS46" s="258"/>
      <c r="BT46" s="258"/>
      <c r="BU46" s="258"/>
      <c r="BV46" s="258"/>
      <c r="BW46" s="258"/>
      <c r="BX46" s="257"/>
      <c r="BY46" s="251"/>
      <c r="BZ46" s="258"/>
      <c r="CA46" s="258"/>
      <c r="CB46" s="258"/>
      <c r="CC46" s="258"/>
      <c r="CD46" s="258"/>
      <c r="CE46" s="265"/>
      <c r="CF46" s="251"/>
      <c r="CG46" s="258"/>
      <c r="CH46" s="258"/>
      <c r="CI46" s="258"/>
      <c r="CJ46" s="258"/>
      <c r="CK46" s="258"/>
      <c r="CL46" s="257"/>
      <c r="CM46" s="251"/>
      <c r="CN46" s="258"/>
      <c r="CO46" s="258"/>
      <c r="CP46" s="258"/>
      <c r="CQ46" s="258"/>
      <c r="CR46" s="258"/>
      <c r="CS46" s="265"/>
      <c r="CT46" s="251"/>
      <c r="CU46" s="246"/>
      <c r="CV46" s="246"/>
      <c r="CW46" s="246"/>
      <c r="CX46" s="246"/>
      <c r="CY46" s="249"/>
      <c r="CZ46" s="251"/>
      <c r="DA46" s="246"/>
      <c r="DB46" s="246"/>
      <c r="DC46" s="246"/>
      <c r="DD46" s="246"/>
      <c r="DE46" s="250"/>
      <c r="DF46" s="258"/>
      <c r="DG46" s="246"/>
      <c r="DH46" s="246"/>
      <c r="DI46" s="246"/>
      <c r="DJ46" s="246"/>
      <c r="DK46" s="250"/>
    </row>
    <row r="47" spans="1:115" s="252" customFormat="1" ht="13.5">
      <c r="A47" s="246">
        <v>1666</v>
      </c>
      <c r="B47" s="247" t="s">
        <v>1377</v>
      </c>
      <c r="C47" s="246">
        <v>0</v>
      </c>
      <c r="D47" s="246">
        <v>0</v>
      </c>
      <c r="E47" s="246">
        <v>1</v>
      </c>
      <c r="F47" s="248" t="s">
        <v>1378</v>
      </c>
      <c r="G47" s="246" t="s">
        <v>1379</v>
      </c>
      <c r="H47" s="246" t="s">
        <v>1349</v>
      </c>
      <c r="I47" s="246" t="s">
        <v>1361</v>
      </c>
      <c r="J47" s="246"/>
      <c r="K47" s="246"/>
      <c r="L47" s="246"/>
      <c r="M47" s="246"/>
      <c r="N47" s="246" t="s">
        <v>1110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9" t="s">
        <v>1380</v>
      </c>
      <c r="AH47" s="249"/>
      <c r="AI47" s="251"/>
      <c r="AJ47" s="246"/>
      <c r="AK47" s="250"/>
      <c r="AL47" s="251"/>
      <c r="AM47" s="246"/>
      <c r="AN47" s="249"/>
      <c r="AO47" s="251"/>
      <c r="AP47" s="258"/>
      <c r="AQ47" s="265"/>
      <c r="AR47" s="251"/>
      <c r="AS47" s="258"/>
      <c r="AT47" s="258"/>
      <c r="AU47" s="265"/>
      <c r="AV47" s="251"/>
      <c r="AW47" s="258"/>
      <c r="AX47" s="258"/>
      <c r="AY47" s="265"/>
      <c r="AZ47" s="251"/>
      <c r="BA47" s="258"/>
      <c r="BB47" s="258"/>
      <c r="BC47" s="257"/>
      <c r="BD47" s="251"/>
      <c r="BE47" s="258"/>
      <c r="BF47" s="258"/>
      <c r="BG47" s="258"/>
      <c r="BH47" s="258"/>
      <c r="BI47" s="258"/>
      <c r="BJ47" s="265"/>
      <c r="BK47" s="251"/>
      <c r="BL47" s="258"/>
      <c r="BM47" s="258"/>
      <c r="BN47" s="258"/>
      <c r="BO47" s="258"/>
      <c r="BP47" s="258"/>
      <c r="BQ47" s="265"/>
      <c r="BR47" s="251"/>
      <c r="BS47" s="258"/>
      <c r="BT47" s="258"/>
      <c r="BU47" s="258"/>
      <c r="BV47" s="258"/>
      <c r="BW47" s="258"/>
      <c r="BX47" s="257"/>
      <c r="BY47" s="251"/>
      <c r="BZ47" s="258"/>
      <c r="CA47" s="258"/>
      <c r="CB47" s="258"/>
      <c r="CC47" s="258"/>
      <c r="CD47" s="258"/>
      <c r="CE47" s="265"/>
      <c r="CF47" s="251"/>
      <c r="CG47" s="258"/>
      <c r="CH47" s="258"/>
      <c r="CI47" s="258"/>
      <c r="CJ47" s="258"/>
      <c r="CK47" s="258"/>
      <c r="CL47" s="257"/>
      <c r="CM47" s="251"/>
      <c r="CN47" s="258"/>
      <c r="CO47" s="258"/>
      <c r="CP47" s="258"/>
      <c r="CQ47" s="258"/>
      <c r="CR47" s="258"/>
      <c r="CS47" s="265"/>
      <c r="CT47" s="251"/>
      <c r="CU47" s="246"/>
      <c r="CV47" s="246"/>
      <c r="CW47" s="246"/>
      <c r="CX47" s="246"/>
      <c r="CY47" s="249"/>
      <c r="CZ47" s="251"/>
      <c r="DA47" s="246"/>
      <c r="DB47" s="246"/>
      <c r="DC47" s="246"/>
      <c r="DD47" s="246"/>
      <c r="DE47" s="250"/>
      <c r="DF47" s="258"/>
      <c r="DG47" s="246"/>
      <c r="DH47" s="246"/>
      <c r="DI47" s="246"/>
      <c r="DJ47" s="246"/>
      <c r="DK47" s="250"/>
    </row>
    <row r="48" spans="1:115" s="252" customFormat="1" ht="13.5">
      <c r="A48" s="246">
        <v>1667</v>
      </c>
      <c r="B48" s="247" t="s">
        <v>1381</v>
      </c>
      <c r="C48" s="246">
        <v>0</v>
      </c>
      <c r="D48" s="246">
        <v>0</v>
      </c>
      <c r="E48" s="246">
        <v>2</v>
      </c>
      <c r="F48" s="248" t="s">
        <v>1382</v>
      </c>
      <c r="G48" s="246" t="s">
        <v>1383</v>
      </c>
      <c r="H48" s="246" t="s">
        <v>1349</v>
      </c>
      <c r="I48" s="246" t="s">
        <v>1361</v>
      </c>
      <c r="J48" s="246"/>
      <c r="K48" s="246"/>
      <c r="L48" s="246"/>
      <c r="M48" s="246"/>
      <c r="N48" s="246" t="s">
        <v>1110</v>
      </c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9" t="s">
        <v>1384</v>
      </c>
      <c r="AH48" s="249"/>
      <c r="AI48" s="251"/>
      <c r="AJ48" s="246"/>
      <c r="AK48" s="250"/>
      <c r="AL48" s="251"/>
      <c r="AM48" s="246"/>
      <c r="AN48" s="249"/>
      <c r="AO48" s="251"/>
      <c r="AP48" s="258"/>
      <c r="AQ48" s="265"/>
      <c r="AR48" s="251"/>
      <c r="AS48" s="258"/>
      <c r="AT48" s="258"/>
      <c r="AU48" s="265"/>
      <c r="AV48" s="251"/>
      <c r="AW48" s="258"/>
      <c r="AX48" s="258"/>
      <c r="AY48" s="265"/>
      <c r="AZ48" s="251"/>
      <c r="BA48" s="258"/>
      <c r="BB48" s="258"/>
      <c r="BC48" s="257"/>
      <c r="BD48" s="251"/>
      <c r="BE48" s="258"/>
      <c r="BF48" s="258"/>
      <c r="BG48" s="258"/>
      <c r="BH48" s="258"/>
      <c r="BI48" s="258"/>
      <c r="BJ48" s="265"/>
      <c r="BK48" s="251"/>
      <c r="BL48" s="258"/>
      <c r="BM48" s="258"/>
      <c r="BN48" s="258"/>
      <c r="BO48" s="258"/>
      <c r="BP48" s="258"/>
      <c r="BQ48" s="265"/>
      <c r="BR48" s="251"/>
      <c r="BS48" s="258"/>
      <c r="BT48" s="258"/>
      <c r="BU48" s="258"/>
      <c r="BV48" s="258"/>
      <c r="BW48" s="258"/>
      <c r="BX48" s="257"/>
      <c r="BY48" s="251"/>
      <c r="BZ48" s="258"/>
      <c r="CA48" s="258"/>
      <c r="CB48" s="258"/>
      <c r="CC48" s="258"/>
      <c r="CD48" s="258"/>
      <c r="CE48" s="265"/>
      <c r="CF48" s="251"/>
      <c r="CG48" s="258"/>
      <c r="CH48" s="258"/>
      <c r="CI48" s="258"/>
      <c r="CJ48" s="258"/>
      <c r="CK48" s="258"/>
      <c r="CL48" s="257"/>
      <c r="CM48" s="251"/>
      <c r="CN48" s="258"/>
      <c r="CO48" s="258"/>
      <c r="CP48" s="258"/>
      <c r="CQ48" s="258"/>
      <c r="CR48" s="258"/>
      <c r="CS48" s="265"/>
      <c r="CT48" s="251"/>
      <c r="CU48" s="246"/>
      <c r="CV48" s="246"/>
      <c r="CW48" s="246"/>
      <c r="CX48" s="246"/>
      <c r="CY48" s="249"/>
      <c r="CZ48" s="251"/>
      <c r="DA48" s="246"/>
      <c r="DB48" s="246"/>
      <c r="DC48" s="246"/>
      <c r="DD48" s="246"/>
      <c r="DE48" s="250"/>
      <c r="DF48" s="258"/>
      <c r="DG48" s="246"/>
      <c r="DH48" s="246"/>
      <c r="DI48" s="246"/>
      <c r="DJ48" s="246"/>
      <c r="DK48" s="250"/>
    </row>
    <row r="49" spans="1:115" s="252" customFormat="1" ht="13.5">
      <c r="A49" s="246">
        <v>1672</v>
      </c>
      <c r="B49" s="247" t="s">
        <v>1385</v>
      </c>
      <c r="C49" s="246">
        <v>0</v>
      </c>
      <c r="D49" s="246">
        <v>0</v>
      </c>
      <c r="E49" s="246">
        <v>1</v>
      </c>
      <c r="F49" s="248" t="s">
        <v>1386</v>
      </c>
      <c r="G49" s="246"/>
      <c r="H49" s="246" t="s">
        <v>1353</v>
      </c>
      <c r="I49" s="246" t="s">
        <v>931</v>
      </c>
      <c r="J49" s="246" t="s">
        <v>607</v>
      </c>
      <c r="K49" s="246"/>
      <c r="L49" s="246"/>
      <c r="M49" s="246"/>
      <c r="N49" s="246" t="s">
        <v>1653</v>
      </c>
      <c r="O49" s="246"/>
      <c r="P49" s="246" t="s">
        <v>176</v>
      </c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9"/>
      <c r="AH49" s="249"/>
      <c r="AI49" s="251"/>
      <c r="AJ49" s="246"/>
      <c r="AK49" s="250"/>
      <c r="AL49" s="251"/>
      <c r="AM49" s="246"/>
      <c r="AN49" s="249"/>
      <c r="AO49" s="251"/>
      <c r="AP49" s="258"/>
      <c r="AQ49" s="265"/>
      <c r="AR49" s="251"/>
      <c r="AS49" s="258"/>
      <c r="AT49" s="258"/>
      <c r="AU49" s="265"/>
      <c r="AV49" s="251"/>
      <c r="AW49" s="258"/>
      <c r="AX49" s="258"/>
      <c r="AY49" s="265"/>
      <c r="AZ49" s="251"/>
      <c r="BA49" s="258"/>
      <c r="BB49" s="258"/>
      <c r="BC49" s="257"/>
      <c r="BD49" s="251"/>
      <c r="BE49" s="258"/>
      <c r="BF49" s="258"/>
      <c r="BG49" s="258"/>
      <c r="BH49" s="258"/>
      <c r="BI49" s="258"/>
      <c r="BJ49" s="265"/>
      <c r="BK49" s="251"/>
      <c r="BL49" s="258"/>
      <c r="BM49" s="258"/>
      <c r="BN49" s="258"/>
      <c r="BO49" s="258"/>
      <c r="BP49" s="258"/>
      <c r="BQ49" s="265"/>
      <c r="BR49" s="251"/>
      <c r="BS49" s="258"/>
      <c r="BT49" s="258"/>
      <c r="BU49" s="258"/>
      <c r="BV49" s="258"/>
      <c r="BW49" s="258"/>
      <c r="BX49" s="257"/>
      <c r="BY49" s="251"/>
      <c r="BZ49" s="258"/>
      <c r="CA49" s="258"/>
      <c r="CB49" s="258"/>
      <c r="CC49" s="258"/>
      <c r="CD49" s="258"/>
      <c r="CE49" s="265"/>
      <c r="CF49" s="251"/>
      <c r="CG49" s="258"/>
      <c r="CH49" s="258"/>
      <c r="CI49" s="258"/>
      <c r="CJ49" s="258"/>
      <c r="CK49" s="258"/>
      <c r="CL49" s="257"/>
      <c r="CM49" s="251"/>
      <c r="CN49" s="258"/>
      <c r="CO49" s="258"/>
      <c r="CP49" s="258"/>
      <c r="CQ49" s="258"/>
      <c r="CR49" s="258"/>
      <c r="CS49" s="265"/>
      <c r="CT49" s="251"/>
      <c r="CU49" s="246"/>
      <c r="CV49" s="246"/>
      <c r="CW49" s="246"/>
      <c r="CX49" s="246"/>
      <c r="CY49" s="249"/>
      <c r="CZ49" s="251"/>
      <c r="DA49" s="246"/>
      <c r="DB49" s="246"/>
      <c r="DC49" s="246"/>
      <c r="DD49" s="246"/>
      <c r="DE49" s="250"/>
      <c r="DF49" s="258"/>
      <c r="DG49" s="246"/>
      <c r="DH49" s="246"/>
      <c r="DI49" s="246"/>
      <c r="DJ49" s="246"/>
      <c r="DK49" s="250"/>
    </row>
    <row r="50" spans="1:115" s="252" customFormat="1" ht="13.5">
      <c r="A50" s="246">
        <v>1673</v>
      </c>
      <c r="B50" s="247" t="s">
        <v>1387</v>
      </c>
      <c r="C50" s="246">
        <v>0</v>
      </c>
      <c r="D50" s="246">
        <v>0</v>
      </c>
      <c r="E50" s="246">
        <v>1</v>
      </c>
      <c r="F50" s="248" t="s">
        <v>1388</v>
      </c>
      <c r="G50" s="246"/>
      <c r="H50" s="246" t="s">
        <v>1353</v>
      </c>
      <c r="I50" s="246" t="s">
        <v>654</v>
      </c>
      <c r="J50" s="246" t="s">
        <v>1389</v>
      </c>
      <c r="K50" s="246"/>
      <c r="L50" s="246"/>
      <c r="M50" s="246"/>
      <c r="N50" s="246" t="s">
        <v>1390</v>
      </c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9" t="s">
        <v>1007</v>
      </c>
      <c r="AH50" s="249"/>
      <c r="AI50" s="251"/>
      <c r="AJ50" s="246"/>
      <c r="AK50" s="250"/>
      <c r="AL50" s="251"/>
      <c r="AM50" s="246"/>
      <c r="AN50" s="249"/>
      <c r="AO50" s="251"/>
      <c r="AP50" s="258"/>
      <c r="AQ50" s="265"/>
      <c r="AR50" s="251"/>
      <c r="AS50" s="258"/>
      <c r="AT50" s="258"/>
      <c r="AU50" s="265"/>
      <c r="AV50" s="251"/>
      <c r="AW50" s="258"/>
      <c r="AX50" s="258"/>
      <c r="AY50" s="265"/>
      <c r="AZ50" s="251"/>
      <c r="BA50" s="258"/>
      <c r="BB50" s="258"/>
      <c r="BC50" s="257"/>
      <c r="BD50" s="251"/>
      <c r="BE50" s="258"/>
      <c r="BF50" s="258"/>
      <c r="BG50" s="258"/>
      <c r="BH50" s="258"/>
      <c r="BI50" s="258"/>
      <c r="BJ50" s="265"/>
      <c r="BK50" s="251"/>
      <c r="BL50" s="258"/>
      <c r="BM50" s="258"/>
      <c r="BN50" s="258"/>
      <c r="BO50" s="258"/>
      <c r="BP50" s="258"/>
      <c r="BQ50" s="265"/>
      <c r="BR50" s="251"/>
      <c r="BS50" s="258"/>
      <c r="BT50" s="258"/>
      <c r="BU50" s="258"/>
      <c r="BV50" s="258"/>
      <c r="BW50" s="258"/>
      <c r="BX50" s="257"/>
      <c r="BY50" s="251"/>
      <c r="BZ50" s="258"/>
      <c r="CA50" s="258"/>
      <c r="CB50" s="258"/>
      <c r="CC50" s="258"/>
      <c r="CD50" s="258"/>
      <c r="CE50" s="265"/>
      <c r="CF50" s="251"/>
      <c r="CG50" s="258"/>
      <c r="CH50" s="258"/>
      <c r="CI50" s="258"/>
      <c r="CJ50" s="258"/>
      <c r="CK50" s="258"/>
      <c r="CL50" s="257"/>
      <c r="CM50" s="251"/>
      <c r="CN50" s="258"/>
      <c r="CO50" s="258"/>
      <c r="CP50" s="258"/>
      <c r="CQ50" s="258"/>
      <c r="CR50" s="258"/>
      <c r="CS50" s="265"/>
      <c r="CT50" s="251"/>
      <c r="CU50" s="246"/>
      <c r="CV50" s="246"/>
      <c r="CW50" s="246"/>
      <c r="CX50" s="246"/>
      <c r="CY50" s="249"/>
      <c r="CZ50" s="251"/>
      <c r="DA50" s="246"/>
      <c r="DB50" s="246"/>
      <c r="DC50" s="246"/>
      <c r="DD50" s="246"/>
      <c r="DE50" s="250"/>
      <c r="DF50" s="258"/>
      <c r="DG50" s="246"/>
      <c r="DH50" s="246"/>
      <c r="DI50" s="246"/>
      <c r="DJ50" s="246"/>
      <c r="DK50" s="250"/>
    </row>
    <row r="51" spans="1:115" s="252" customFormat="1" ht="13.5">
      <c r="A51" s="246">
        <v>1674</v>
      </c>
      <c r="B51" s="247" t="s">
        <v>1008</v>
      </c>
      <c r="C51" s="246">
        <v>0</v>
      </c>
      <c r="D51" s="246">
        <v>0</v>
      </c>
      <c r="E51" s="246">
        <v>2</v>
      </c>
      <c r="F51" s="248" t="s">
        <v>1309</v>
      </c>
      <c r="G51" s="246" t="s">
        <v>1310</v>
      </c>
      <c r="H51" s="246" t="s">
        <v>1353</v>
      </c>
      <c r="I51" s="246" t="s">
        <v>931</v>
      </c>
      <c r="J51" s="246" t="s">
        <v>1311</v>
      </c>
      <c r="K51" s="246"/>
      <c r="L51" s="246"/>
      <c r="M51" s="246"/>
      <c r="N51" s="246" t="s">
        <v>1390</v>
      </c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9" t="s">
        <v>1312</v>
      </c>
      <c r="AH51" s="249"/>
      <c r="AI51" s="251"/>
      <c r="AJ51" s="246"/>
      <c r="AK51" s="250"/>
      <c r="AL51" s="251"/>
      <c r="AM51" s="246"/>
      <c r="AN51" s="249"/>
      <c r="AO51" s="251"/>
      <c r="AP51" s="258"/>
      <c r="AQ51" s="265"/>
      <c r="AR51" s="251"/>
      <c r="AS51" s="258"/>
      <c r="AT51" s="258"/>
      <c r="AU51" s="265"/>
      <c r="AV51" s="251"/>
      <c r="AW51" s="258"/>
      <c r="AX51" s="258"/>
      <c r="AY51" s="265"/>
      <c r="AZ51" s="251"/>
      <c r="BA51" s="258"/>
      <c r="BB51" s="258"/>
      <c r="BC51" s="257"/>
      <c r="BD51" s="251"/>
      <c r="BE51" s="258"/>
      <c r="BF51" s="258"/>
      <c r="BG51" s="258"/>
      <c r="BH51" s="258"/>
      <c r="BI51" s="258"/>
      <c r="BJ51" s="265"/>
      <c r="BK51" s="251"/>
      <c r="BL51" s="258"/>
      <c r="BM51" s="258"/>
      <c r="BN51" s="258"/>
      <c r="BO51" s="258"/>
      <c r="BP51" s="258"/>
      <c r="BQ51" s="265"/>
      <c r="BR51" s="251"/>
      <c r="BS51" s="258"/>
      <c r="BT51" s="258"/>
      <c r="BU51" s="258"/>
      <c r="BV51" s="258"/>
      <c r="BW51" s="258"/>
      <c r="BX51" s="257"/>
      <c r="BY51" s="251"/>
      <c r="BZ51" s="258"/>
      <c r="CA51" s="258"/>
      <c r="CB51" s="258"/>
      <c r="CC51" s="258"/>
      <c r="CD51" s="258"/>
      <c r="CE51" s="265"/>
      <c r="CF51" s="251"/>
      <c r="CG51" s="258"/>
      <c r="CH51" s="258"/>
      <c r="CI51" s="258"/>
      <c r="CJ51" s="258"/>
      <c r="CK51" s="258"/>
      <c r="CL51" s="257"/>
      <c r="CM51" s="251"/>
      <c r="CN51" s="258"/>
      <c r="CO51" s="258"/>
      <c r="CP51" s="258"/>
      <c r="CQ51" s="258"/>
      <c r="CR51" s="258"/>
      <c r="CS51" s="265"/>
      <c r="CT51" s="251"/>
      <c r="CU51" s="246"/>
      <c r="CV51" s="246"/>
      <c r="CW51" s="246"/>
      <c r="CX51" s="246"/>
      <c r="CY51" s="249"/>
      <c r="CZ51" s="251"/>
      <c r="DA51" s="246"/>
      <c r="DB51" s="246"/>
      <c r="DC51" s="246"/>
      <c r="DD51" s="246"/>
      <c r="DE51" s="250"/>
      <c r="DF51" s="258"/>
      <c r="DG51" s="246"/>
      <c r="DH51" s="246"/>
      <c r="DI51" s="246"/>
      <c r="DJ51" s="246"/>
      <c r="DK51" s="250"/>
    </row>
    <row r="52" spans="1:115" s="252" customFormat="1" ht="13.5">
      <c r="A52" s="246">
        <v>1684</v>
      </c>
      <c r="B52" s="247" t="s">
        <v>1323</v>
      </c>
      <c r="C52" s="246">
        <v>0</v>
      </c>
      <c r="D52" s="246">
        <v>0</v>
      </c>
      <c r="E52" s="246">
        <v>1</v>
      </c>
      <c r="F52" s="248" t="s">
        <v>1324</v>
      </c>
      <c r="G52" s="246" t="s">
        <v>1325</v>
      </c>
      <c r="H52" s="246" t="s">
        <v>1353</v>
      </c>
      <c r="I52" s="246" t="s">
        <v>417</v>
      </c>
      <c r="J52" s="246" t="s">
        <v>1326</v>
      </c>
      <c r="K52" s="246"/>
      <c r="L52" s="246"/>
      <c r="M52" s="246"/>
      <c r="N52" s="246" t="s">
        <v>418</v>
      </c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9" t="s">
        <v>1327</v>
      </c>
      <c r="AH52" s="249"/>
      <c r="AI52" s="251"/>
      <c r="AJ52" s="246"/>
      <c r="AK52" s="250"/>
      <c r="AL52" s="251"/>
      <c r="AM52" s="246"/>
      <c r="AN52" s="249"/>
      <c r="AO52" s="251"/>
      <c r="AP52" s="258"/>
      <c r="AQ52" s="265"/>
      <c r="AR52" s="251"/>
      <c r="AS52" s="258"/>
      <c r="AT52" s="258"/>
      <c r="AU52" s="265"/>
      <c r="AV52" s="251"/>
      <c r="AW52" s="258"/>
      <c r="AX52" s="258"/>
      <c r="AY52" s="265"/>
      <c r="AZ52" s="251"/>
      <c r="BA52" s="258"/>
      <c r="BB52" s="258"/>
      <c r="BC52" s="257"/>
      <c r="BD52" s="251"/>
      <c r="BE52" s="258"/>
      <c r="BF52" s="258"/>
      <c r="BG52" s="258"/>
      <c r="BH52" s="258"/>
      <c r="BI52" s="258"/>
      <c r="BJ52" s="265"/>
      <c r="BK52" s="251"/>
      <c r="BL52" s="258"/>
      <c r="BM52" s="258"/>
      <c r="BN52" s="258"/>
      <c r="BO52" s="258"/>
      <c r="BP52" s="258"/>
      <c r="BQ52" s="265"/>
      <c r="BR52" s="251"/>
      <c r="BS52" s="258"/>
      <c r="BT52" s="258"/>
      <c r="BU52" s="258"/>
      <c r="BV52" s="258"/>
      <c r="BW52" s="258"/>
      <c r="BX52" s="257"/>
      <c r="BY52" s="251"/>
      <c r="BZ52" s="258"/>
      <c r="CA52" s="258"/>
      <c r="CB52" s="258"/>
      <c r="CC52" s="258"/>
      <c r="CD52" s="258"/>
      <c r="CE52" s="265"/>
      <c r="CF52" s="251"/>
      <c r="CG52" s="258"/>
      <c r="CH52" s="258"/>
      <c r="CI52" s="258"/>
      <c r="CJ52" s="258"/>
      <c r="CK52" s="258"/>
      <c r="CL52" s="257"/>
      <c r="CM52" s="251"/>
      <c r="CN52" s="258"/>
      <c r="CO52" s="258"/>
      <c r="CP52" s="258"/>
      <c r="CQ52" s="258"/>
      <c r="CR52" s="258"/>
      <c r="CS52" s="265"/>
      <c r="CT52" s="251"/>
      <c r="CU52" s="246"/>
      <c r="CV52" s="246"/>
      <c r="CW52" s="246"/>
      <c r="CX52" s="246"/>
      <c r="CY52" s="249"/>
      <c r="CZ52" s="251"/>
      <c r="DA52" s="246"/>
      <c r="DB52" s="246"/>
      <c r="DC52" s="246"/>
      <c r="DD52" s="246"/>
      <c r="DE52" s="250"/>
      <c r="DF52" s="258"/>
      <c r="DG52" s="246"/>
      <c r="DH52" s="246"/>
      <c r="DI52" s="246"/>
      <c r="DJ52" s="246"/>
      <c r="DK52" s="250"/>
    </row>
    <row r="53" spans="1:115" s="252" customFormat="1" ht="13.5">
      <c r="A53" s="246">
        <v>1697</v>
      </c>
      <c r="B53" s="247" t="s">
        <v>1336</v>
      </c>
      <c r="C53" s="246">
        <v>0</v>
      </c>
      <c r="D53" s="246">
        <v>0</v>
      </c>
      <c r="E53" s="246">
        <v>1</v>
      </c>
      <c r="F53" s="248" t="s">
        <v>1337</v>
      </c>
      <c r="G53" s="246" t="s">
        <v>1338</v>
      </c>
      <c r="H53" s="246" t="s">
        <v>1353</v>
      </c>
      <c r="I53" s="246" t="s">
        <v>417</v>
      </c>
      <c r="J53" s="246" t="s">
        <v>1326</v>
      </c>
      <c r="K53" s="246"/>
      <c r="L53" s="246"/>
      <c r="M53" s="246"/>
      <c r="N53" s="246" t="s">
        <v>49</v>
      </c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9" t="s">
        <v>1339</v>
      </c>
      <c r="AH53" s="249"/>
      <c r="AI53" s="251"/>
      <c r="AJ53" s="246"/>
      <c r="AK53" s="250"/>
      <c r="AL53" s="251"/>
      <c r="AM53" s="246"/>
      <c r="AN53" s="249"/>
      <c r="AO53" s="251"/>
      <c r="AP53" s="258"/>
      <c r="AQ53" s="265"/>
      <c r="AR53" s="251"/>
      <c r="AS53" s="258"/>
      <c r="AT53" s="258"/>
      <c r="AU53" s="265"/>
      <c r="AV53" s="251"/>
      <c r="AW53" s="258"/>
      <c r="AX53" s="258"/>
      <c r="AY53" s="265"/>
      <c r="AZ53" s="251"/>
      <c r="BA53" s="258"/>
      <c r="BB53" s="258"/>
      <c r="BC53" s="257"/>
      <c r="BD53" s="251"/>
      <c r="BE53" s="258"/>
      <c r="BF53" s="258"/>
      <c r="BG53" s="258"/>
      <c r="BH53" s="258"/>
      <c r="BI53" s="258"/>
      <c r="BJ53" s="265"/>
      <c r="BK53" s="251"/>
      <c r="BL53" s="258"/>
      <c r="BM53" s="258"/>
      <c r="BN53" s="258"/>
      <c r="BO53" s="258"/>
      <c r="BP53" s="258"/>
      <c r="BQ53" s="265"/>
      <c r="BR53" s="251"/>
      <c r="BS53" s="258"/>
      <c r="BT53" s="258"/>
      <c r="BU53" s="258"/>
      <c r="BV53" s="258"/>
      <c r="BW53" s="258"/>
      <c r="BX53" s="257"/>
      <c r="BY53" s="251"/>
      <c r="BZ53" s="258"/>
      <c r="CA53" s="258"/>
      <c r="CB53" s="258"/>
      <c r="CC53" s="258"/>
      <c r="CD53" s="258"/>
      <c r="CE53" s="265"/>
      <c r="CF53" s="251"/>
      <c r="CG53" s="258"/>
      <c r="CH53" s="258"/>
      <c r="CI53" s="258"/>
      <c r="CJ53" s="258"/>
      <c r="CK53" s="258"/>
      <c r="CL53" s="257"/>
      <c r="CM53" s="251"/>
      <c r="CN53" s="258"/>
      <c r="CO53" s="258"/>
      <c r="CP53" s="258"/>
      <c r="CQ53" s="258"/>
      <c r="CR53" s="258"/>
      <c r="CS53" s="265"/>
      <c r="CT53" s="251"/>
      <c r="CU53" s="246"/>
      <c r="CV53" s="246"/>
      <c r="CW53" s="246"/>
      <c r="CX53" s="246"/>
      <c r="CY53" s="249"/>
      <c r="CZ53" s="251"/>
      <c r="DA53" s="246"/>
      <c r="DB53" s="246"/>
      <c r="DC53" s="246"/>
      <c r="DD53" s="246"/>
      <c r="DE53" s="250"/>
      <c r="DF53" s="258"/>
      <c r="DG53" s="246"/>
      <c r="DH53" s="246"/>
      <c r="DI53" s="246"/>
      <c r="DJ53" s="246"/>
      <c r="DK53" s="250"/>
    </row>
    <row r="54" spans="1:115" s="252" customFormat="1" ht="13.5">
      <c r="A54" s="246">
        <v>1699</v>
      </c>
      <c r="B54" s="247" t="s">
        <v>1340</v>
      </c>
      <c r="C54" s="246">
        <v>0</v>
      </c>
      <c r="D54" s="246">
        <v>0</v>
      </c>
      <c r="E54" s="246">
        <v>2</v>
      </c>
      <c r="F54" s="248" t="s">
        <v>1341</v>
      </c>
      <c r="G54" s="246" t="s">
        <v>1428</v>
      </c>
      <c r="H54" s="246" t="s">
        <v>1353</v>
      </c>
      <c r="I54" s="246" t="s">
        <v>417</v>
      </c>
      <c r="J54" s="246" t="s">
        <v>1429</v>
      </c>
      <c r="K54" s="246"/>
      <c r="L54" s="246"/>
      <c r="M54" s="246"/>
      <c r="N54" s="246" t="s">
        <v>40</v>
      </c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 t="s">
        <v>1430</v>
      </c>
      <c r="AA54" s="246"/>
      <c r="AB54" s="246"/>
      <c r="AC54" s="246"/>
      <c r="AD54" s="246"/>
      <c r="AE54" s="246"/>
      <c r="AF54" s="246"/>
      <c r="AG54" s="249" t="s">
        <v>356</v>
      </c>
      <c r="AH54" s="249"/>
      <c r="AI54" s="251"/>
      <c r="AJ54" s="246"/>
      <c r="AK54" s="250"/>
      <c r="AL54" s="251"/>
      <c r="AM54" s="246"/>
      <c r="AN54" s="249"/>
      <c r="AO54" s="251"/>
      <c r="AP54" s="258"/>
      <c r="AQ54" s="265"/>
      <c r="AR54" s="251"/>
      <c r="AS54" s="258"/>
      <c r="AT54" s="258"/>
      <c r="AU54" s="265"/>
      <c r="AV54" s="251"/>
      <c r="AW54" s="258"/>
      <c r="AX54" s="258"/>
      <c r="AY54" s="265"/>
      <c r="AZ54" s="251"/>
      <c r="BA54" s="258"/>
      <c r="BB54" s="258"/>
      <c r="BC54" s="257"/>
      <c r="BD54" s="251"/>
      <c r="BE54" s="258"/>
      <c r="BF54" s="258"/>
      <c r="BG54" s="258"/>
      <c r="BH54" s="258"/>
      <c r="BI54" s="258"/>
      <c r="BJ54" s="265"/>
      <c r="BK54" s="251"/>
      <c r="BL54" s="258"/>
      <c r="BM54" s="258"/>
      <c r="BN54" s="258"/>
      <c r="BO54" s="258"/>
      <c r="BP54" s="258"/>
      <c r="BQ54" s="265"/>
      <c r="BR54" s="251"/>
      <c r="BS54" s="258"/>
      <c r="BT54" s="258"/>
      <c r="BU54" s="258"/>
      <c r="BV54" s="258"/>
      <c r="BW54" s="258"/>
      <c r="BX54" s="257"/>
      <c r="BY54" s="251"/>
      <c r="BZ54" s="258"/>
      <c r="CA54" s="258"/>
      <c r="CB54" s="258"/>
      <c r="CC54" s="258"/>
      <c r="CD54" s="258"/>
      <c r="CE54" s="265"/>
      <c r="CF54" s="251"/>
      <c r="CG54" s="258"/>
      <c r="CH54" s="258"/>
      <c r="CI54" s="258"/>
      <c r="CJ54" s="258"/>
      <c r="CK54" s="258"/>
      <c r="CL54" s="257"/>
      <c r="CM54" s="251"/>
      <c r="CN54" s="258"/>
      <c r="CO54" s="258"/>
      <c r="CP54" s="258"/>
      <c r="CQ54" s="258"/>
      <c r="CR54" s="258"/>
      <c r="CS54" s="265"/>
      <c r="CT54" s="251"/>
      <c r="CU54" s="246"/>
      <c r="CV54" s="246"/>
      <c r="CW54" s="246"/>
      <c r="CX54" s="246"/>
      <c r="CY54" s="249"/>
      <c r="CZ54" s="251"/>
      <c r="DA54" s="246"/>
      <c r="DB54" s="246"/>
      <c r="DC54" s="246"/>
      <c r="DD54" s="246"/>
      <c r="DE54" s="250"/>
      <c r="DF54" s="258"/>
      <c r="DG54" s="246"/>
      <c r="DH54" s="246"/>
      <c r="DI54" s="246"/>
      <c r="DJ54" s="246"/>
      <c r="DK54" s="250"/>
    </row>
    <row r="55" spans="1:115" s="252" customFormat="1" ht="13.5">
      <c r="A55" s="246">
        <v>1702</v>
      </c>
      <c r="B55" s="247" t="s">
        <v>1431</v>
      </c>
      <c r="C55" s="246">
        <v>0</v>
      </c>
      <c r="D55" s="246">
        <v>0</v>
      </c>
      <c r="E55" s="246">
        <v>2</v>
      </c>
      <c r="F55" s="248" t="s">
        <v>1432</v>
      </c>
      <c r="G55" s="246" t="s">
        <v>1433</v>
      </c>
      <c r="H55" s="246" t="s">
        <v>1353</v>
      </c>
      <c r="I55" s="246" t="s">
        <v>417</v>
      </c>
      <c r="J55" s="246" t="s">
        <v>1429</v>
      </c>
      <c r="K55" s="246"/>
      <c r="L55" s="246"/>
      <c r="M55" s="246"/>
      <c r="N55" s="246" t="s">
        <v>40</v>
      </c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 t="s">
        <v>1430</v>
      </c>
      <c r="AA55" s="246"/>
      <c r="AB55" s="246"/>
      <c r="AC55" s="246"/>
      <c r="AD55" s="246"/>
      <c r="AE55" s="246"/>
      <c r="AF55" s="246"/>
      <c r="AG55" s="249" t="s">
        <v>357</v>
      </c>
      <c r="AH55" s="249"/>
      <c r="AI55" s="251"/>
      <c r="AJ55" s="246"/>
      <c r="AK55" s="250"/>
      <c r="AL55" s="251"/>
      <c r="AM55" s="246"/>
      <c r="AN55" s="249"/>
      <c r="AO55" s="251"/>
      <c r="AP55" s="258"/>
      <c r="AQ55" s="265"/>
      <c r="AR55" s="251"/>
      <c r="AS55" s="258"/>
      <c r="AT55" s="258"/>
      <c r="AU55" s="265"/>
      <c r="AV55" s="251"/>
      <c r="AW55" s="258"/>
      <c r="AX55" s="258"/>
      <c r="AY55" s="265"/>
      <c r="AZ55" s="251"/>
      <c r="BA55" s="258"/>
      <c r="BB55" s="258"/>
      <c r="BC55" s="257"/>
      <c r="BD55" s="251"/>
      <c r="BE55" s="258"/>
      <c r="BF55" s="258"/>
      <c r="BG55" s="258"/>
      <c r="BH55" s="258"/>
      <c r="BI55" s="258"/>
      <c r="BJ55" s="265"/>
      <c r="BK55" s="251"/>
      <c r="BL55" s="258"/>
      <c r="BM55" s="258"/>
      <c r="BN55" s="258"/>
      <c r="BO55" s="258"/>
      <c r="BP55" s="258"/>
      <c r="BQ55" s="265"/>
      <c r="BR55" s="251"/>
      <c r="BS55" s="258"/>
      <c r="BT55" s="258"/>
      <c r="BU55" s="258"/>
      <c r="BV55" s="258"/>
      <c r="BW55" s="258"/>
      <c r="BX55" s="257"/>
      <c r="BY55" s="251"/>
      <c r="BZ55" s="258"/>
      <c r="CA55" s="258"/>
      <c r="CB55" s="258"/>
      <c r="CC55" s="258"/>
      <c r="CD55" s="258"/>
      <c r="CE55" s="265"/>
      <c r="CF55" s="251"/>
      <c r="CG55" s="258"/>
      <c r="CH55" s="258"/>
      <c r="CI55" s="258"/>
      <c r="CJ55" s="258"/>
      <c r="CK55" s="258"/>
      <c r="CL55" s="257"/>
      <c r="CM55" s="251"/>
      <c r="CN55" s="258"/>
      <c r="CO55" s="258"/>
      <c r="CP55" s="258"/>
      <c r="CQ55" s="258"/>
      <c r="CR55" s="258"/>
      <c r="CS55" s="265"/>
      <c r="CT55" s="251"/>
      <c r="CU55" s="246"/>
      <c r="CV55" s="246"/>
      <c r="CW55" s="246"/>
      <c r="CX55" s="246"/>
      <c r="CY55" s="249"/>
      <c r="CZ55" s="251"/>
      <c r="DA55" s="246"/>
      <c r="DB55" s="246"/>
      <c r="DC55" s="246"/>
      <c r="DD55" s="246"/>
      <c r="DE55" s="250"/>
      <c r="DF55" s="258"/>
      <c r="DG55" s="246"/>
      <c r="DH55" s="246"/>
      <c r="DI55" s="246"/>
      <c r="DJ55" s="246"/>
      <c r="DK55" s="250"/>
    </row>
    <row r="56" spans="1:115" s="252" customFormat="1" ht="13.5">
      <c r="A56" s="246">
        <v>1705</v>
      </c>
      <c r="B56" s="247" t="s">
        <v>1434</v>
      </c>
      <c r="C56" s="246">
        <v>0</v>
      </c>
      <c r="D56" s="246">
        <v>0</v>
      </c>
      <c r="E56" s="246">
        <v>2</v>
      </c>
      <c r="F56" s="248" t="s">
        <v>1435</v>
      </c>
      <c r="G56" s="246" t="s">
        <v>1436</v>
      </c>
      <c r="H56" s="246" t="s">
        <v>1353</v>
      </c>
      <c r="I56" s="246" t="s">
        <v>417</v>
      </c>
      <c r="J56" s="246" t="s">
        <v>1429</v>
      </c>
      <c r="K56" s="246"/>
      <c r="L56" s="246"/>
      <c r="M56" s="246"/>
      <c r="N56" s="246" t="s">
        <v>40</v>
      </c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 t="s">
        <v>1430</v>
      </c>
      <c r="AA56" s="246"/>
      <c r="AB56" s="246"/>
      <c r="AC56" s="246"/>
      <c r="AD56" s="246"/>
      <c r="AE56" s="246"/>
      <c r="AF56" s="246"/>
      <c r="AG56" s="249" t="s">
        <v>358</v>
      </c>
      <c r="AH56" s="249"/>
      <c r="AI56" s="251"/>
      <c r="AJ56" s="246"/>
      <c r="AK56" s="250"/>
      <c r="AL56" s="251"/>
      <c r="AM56" s="246"/>
      <c r="AN56" s="249"/>
      <c r="AO56" s="251"/>
      <c r="AP56" s="258"/>
      <c r="AQ56" s="265"/>
      <c r="AR56" s="251"/>
      <c r="AS56" s="258"/>
      <c r="AT56" s="258"/>
      <c r="AU56" s="265"/>
      <c r="AV56" s="251"/>
      <c r="AW56" s="258"/>
      <c r="AX56" s="258"/>
      <c r="AY56" s="265"/>
      <c r="AZ56" s="251"/>
      <c r="BA56" s="258"/>
      <c r="BB56" s="258"/>
      <c r="BC56" s="257"/>
      <c r="BD56" s="251"/>
      <c r="BE56" s="258"/>
      <c r="BF56" s="258"/>
      <c r="BG56" s="258"/>
      <c r="BH56" s="258"/>
      <c r="BI56" s="258"/>
      <c r="BJ56" s="265"/>
      <c r="BK56" s="251"/>
      <c r="BL56" s="258"/>
      <c r="BM56" s="258"/>
      <c r="BN56" s="258"/>
      <c r="BO56" s="258"/>
      <c r="BP56" s="258"/>
      <c r="BQ56" s="265"/>
      <c r="BR56" s="251"/>
      <c r="BS56" s="258"/>
      <c r="BT56" s="258"/>
      <c r="BU56" s="258"/>
      <c r="BV56" s="258"/>
      <c r="BW56" s="258"/>
      <c r="BX56" s="257"/>
      <c r="BY56" s="251"/>
      <c r="BZ56" s="258"/>
      <c r="CA56" s="258"/>
      <c r="CB56" s="258"/>
      <c r="CC56" s="258"/>
      <c r="CD56" s="258"/>
      <c r="CE56" s="265"/>
      <c r="CF56" s="251"/>
      <c r="CG56" s="258"/>
      <c r="CH56" s="258"/>
      <c r="CI56" s="258"/>
      <c r="CJ56" s="258"/>
      <c r="CK56" s="258"/>
      <c r="CL56" s="257"/>
      <c r="CM56" s="251"/>
      <c r="CN56" s="258"/>
      <c r="CO56" s="258"/>
      <c r="CP56" s="258"/>
      <c r="CQ56" s="258"/>
      <c r="CR56" s="258"/>
      <c r="CS56" s="265"/>
      <c r="CT56" s="251"/>
      <c r="CU56" s="246"/>
      <c r="CV56" s="246"/>
      <c r="CW56" s="246"/>
      <c r="CX56" s="246"/>
      <c r="CY56" s="249"/>
      <c r="CZ56" s="251"/>
      <c r="DA56" s="246"/>
      <c r="DB56" s="246"/>
      <c r="DC56" s="246"/>
      <c r="DD56" s="246"/>
      <c r="DE56" s="250"/>
      <c r="DF56" s="258"/>
      <c r="DG56" s="246"/>
      <c r="DH56" s="246"/>
      <c r="DI56" s="246"/>
      <c r="DJ56" s="246"/>
      <c r="DK56" s="250"/>
    </row>
    <row r="57" spans="1:115" s="252" customFormat="1" ht="13.5">
      <c r="A57" s="246">
        <v>1708</v>
      </c>
      <c r="B57" s="247" t="s">
        <v>1437</v>
      </c>
      <c r="C57" s="246">
        <v>0</v>
      </c>
      <c r="D57" s="246">
        <v>0</v>
      </c>
      <c r="E57" s="246">
        <v>1</v>
      </c>
      <c r="F57" s="248" t="s">
        <v>1438</v>
      </c>
      <c r="G57" s="246"/>
      <c r="H57" s="246" t="s">
        <v>1353</v>
      </c>
      <c r="I57" s="246" t="s">
        <v>1313</v>
      </c>
      <c r="J57" s="246"/>
      <c r="K57" s="246"/>
      <c r="L57" s="246"/>
      <c r="M57" s="246"/>
      <c r="N57" s="246" t="s">
        <v>1360</v>
      </c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9"/>
      <c r="AH57" s="249"/>
      <c r="AI57" s="251"/>
      <c r="AJ57" s="246"/>
      <c r="AK57" s="250"/>
      <c r="AL57" s="251"/>
      <c r="AM57" s="246"/>
      <c r="AN57" s="249"/>
      <c r="AO57" s="251"/>
      <c r="AP57" s="258"/>
      <c r="AQ57" s="265"/>
      <c r="AR57" s="251"/>
      <c r="AS57" s="258"/>
      <c r="AT57" s="258"/>
      <c r="AU57" s="265"/>
      <c r="AV57" s="251"/>
      <c r="AW57" s="258"/>
      <c r="AX57" s="258"/>
      <c r="AY57" s="265"/>
      <c r="AZ57" s="251"/>
      <c r="BA57" s="258"/>
      <c r="BB57" s="258"/>
      <c r="BC57" s="257"/>
      <c r="BD57" s="251"/>
      <c r="BE57" s="258"/>
      <c r="BF57" s="258"/>
      <c r="BG57" s="258"/>
      <c r="BH57" s="258"/>
      <c r="BI57" s="258"/>
      <c r="BJ57" s="265"/>
      <c r="BK57" s="251"/>
      <c r="BL57" s="258"/>
      <c r="BM57" s="258"/>
      <c r="BN57" s="258"/>
      <c r="BO57" s="258"/>
      <c r="BP57" s="258"/>
      <c r="BQ57" s="265"/>
      <c r="BR57" s="251"/>
      <c r="BS57" s="258"/>
      <c r="BT57" s="258"/>
      <c r="BU57" s="258"/>
      <c r="BV57" s="258"/>
      <c r="BW57" s="258"/>
      <c r="BX57" s="257"/>
      <c r="BY57" s="251"/>
      <c r="BZ57" s="258"/>
      <c r="CA57" s="258"/>
      <c r="CB57" s="258"/>
      <c r="CC57" s="258"/>
      <c r="CD57" s="258"/>
      <c r="CE57" s="265"/>
      <c r="CF57" s="251"/>
      <c r="CG57" s="258"/>
      <c r="CH57" s="258"/>
      <c r="CI57" s="258"/>
      <c r="CJ57" s="258"/>
      <c r="CK57" s="258"/>
      <c r="CL57" s="257"/>
      <c r="CM57" s="251"/>
      <c r="CN57" s="258"/>
      <c r="CO57" s="258"/>
      <c r="CP57" s="258"/>
      <c r="CQ57" s="258"/>
      <c r="CR57" s="258"/>
      <c r="CS57" s="265"/>
      <c r="CT57" s="251"/>
      <c r="CU57" s="246"/>
      <c r="CV57" s="246"/>
      <c r="CW57" s="246"/>
      <c r="CX57" s="246"/>
      <c r="CY57" s="249"/>
      <c r="CZ57" s="251"/>
      <c r="DA57" s="246"/>
      <c r="DB57" s="246"/>
      <c r="DC57" s="246"/>
      <c r="DD57" s="246"/>
      <c r="DE57" s="250"/>
      <c r="DF57" s="258"/>
      <c r="DG57" s="246"/>
      <c r="DH57" s="246"/>
      <c r="DI57" s="246"/>
      <c r="DJ57" s="246"/>
      <c r="DK57" s="250"/>
    </row>
    <row r="58" spans="1:115" s="252" customFormat="1" ht="13.5">
      <c r="A58" s="246">
        <v>1715</v>
      </c>
      <c r="B58" s="247" t="s">
        <v>1439</v>
      </c>
      <c r="C58" s="246">
        <v>0</v>
      </c>
      <c r="D58" s="246">
        <v>0</v>
      </c>
      <c r="E58" s="246">
        <v>1</v>
      </c>
      <c r="F58" s="248" t="s">
        <v>1440</v>
      </c>
      <c r="G58" s="246"/>
      <c r="H58" s="246" t="s">
        <v>1353</v>
      </c>
      <c r="I58" s="246" t="s">
        <v>931</v>
      </c>
      <c r="J58" s="246" t="s">
        <v>1441</v>
      </c>
      <c r="K58" s="246"/>
      <c r="L58" s="246"/>
      <c r="M58" s="246"/>
      <c r="N58" s="246" t="s">
        <v>1350</v>
      </c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9"/>
      <c r="AH58" s="249"/>
      <c r="AI58" s="251"/>
      <c r="AJ58" s="246"/>
      <c r="AK58" s="250"/>
      <c r="AL58" s="251"/>
      <c r="AM58" s="246"/>
      <c r="AN58" s="249"/>
      <c r="AO58" s="251"/>
      <c r="AP58" s="258"/>
      <c r="AQ58" s="265"/>
      <c r="AR58" s="251"/>
      <c r="AS58" s="258"/>
      <c r="AT58" s="258"/>
      <c r="AU58" s="265"/>
      <c r="AV58" s="251"/>
      <c r="AW58" s="258"/>
      <c r="AX58" s="258"/>
      <c r="AY58" s="265"/>
      <c r="AZ58" s="251"/>
      <c r="BA58" s="258"/>
      <c r="BB58" s="258"/>
      <c r="BC58" s="257"/>
      <c r="BD58" s="251"/>
      <c r="BE58" s="258"/>
      <c r="BF58" s="258"/>
      <c r="BG58" s="258"/>
      <c r="BH58" s="258"/>
      <c r="BI58" s="258"/>
      <c r="BJ58" s="265"/>
      <c r="BK58" s="251"/>
      <c r="BL58" s="258"/>
      <c r="BM58" s="258"/>
      <c r="BN58" s="258"/>
      <c r="BO58" s="258"/>
      <c r="BP58" s="258"/>
      <c r="BQ58" s="265"/>
      <c r="BR58" s="251"/>
      <c r="BS58" s="258"/>
      <c r="BT58" s="258"/>
      <c r="BU58" s="258"/>
      <c r="BV58" s="258"/>
      <c r="BW58" s="258"/>
      <c r="BX58" s="257"/>
      <c r="BY58" s="251"/>
      <c r="BZ58" s="258"/>
      <c r="CA58" s="258"/>
      <c r="CB58" s="258"/>
      <c r="CC58" s="258"/>
      <c r="CD58" s="258"/>
      <c r="CE58" s="265"/>
      <c r="CF58" s="251"/>
      <c r="CG58" s="258"/>
      <c r="CH58" s="258"/>
      <c r="CI58" s="258"/>
      <c r="CJ58" s="258"/>
      <c r="CK58" s="258"/>
      <c r="CL58" s="257"/>
      <c r="CM58" s="251"/>
      <c r="CN58" s="258"/>
      <c r="CO58" s="258"/>
      <c r="CP58" s="258"/>
      <c r="CQ58" s="258"/>
      <c r="CR58" s="258"/>
      <c r="CS58" s="265"/>
      <c r="CT58" s="251"/>
      <c r="CU58" s="246"/>
      <c r="CV58" s="246"/>
      <c r="CW58" s="246"/>
      <c r="CX58" s="246"/>
      <c r="CY58" s="249"/>
      <c r="CZ58" s="251"/>
      <c r="DA58" s="246"/>
      <c r="DB58" s="246"/>
      <c r="DC58" s="246"/>
      <c r="DD58" s="246"/>
      <c r="DE58" s="250"/>
      <c r="DF58" s="258"/>
      <c r="DG58" s="246"/>
      <c r="DH58" s="246"/>
      <c r="DI58" s="246"/>
      <c r="DJ58" s="246"/>
      <c r="DK58" s="250"/>
    </row>
    <row r="59" spans="1:115" s="252" customFormat="1" ht="13.5">
      <c r="A59" s="246">
        <v>1716</v>
      </c>
      <c r="B59" s="247" t="s">
        <v>1442</v>
      </c>
      <c r="C59" s="246">
        <v>0</v>
      </c>
      <c r="D59" s="246">
        <v>0</v>
      </c>
      <c r="E59" s="246">
        <v>1</v>
      </c>
      <c r="F59" s="248" t="s">
        <v>1443</v>
      </c>
      <c r="G59" s="246"/>
      <c r="H59" s="246" t="s">
        <v>1353</v>
      </c>
      <c r="I59" s="246" t="s">
        <v>931</v>
      </c>
      <c r="J59" s="246" t="s">
        <v>1444</v>
      </c>
      <c r="K59" s="246"/>
      <c r="L59" s="246"/>
      <c r="M59" s="246"/>
      <c r="N59" s="246" t="s">
        <v>1350</v>
      </c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9" t="s">
        <v>1445</v>
      </c>
      <c r="AH59" s="249"/>
      <c r="AI59" s="251"/>
      <c r="AJ59" s="246"/>
      <c r="AK59" s="250"/>
      <c r="AL59" s="251"/>
      <c r="AM59" s="246"/>
      <c r="AN59" s="249"/>
      <c r="AO59" s="251"/>
      <c r="AP59" s="258"/>
      <c r="AQ59" s="265"/>
      <c r="AR59" s="251"/>
      <c r="AS59" s="258"/>
      <c r="AT59" s="258"/>
      <c r="AU59" s="265"/>
      <c r="AV59" s="251"/>
      <c r="AW59" s="258"/>
      <c r="AX59" s="258"/>
      <c r="AY59" s="265"/>
      <c r="AZ59" s="251"/>
      <c r="BA59" s="258"/>
      <c r="BB59" s="258"/>
      <c r="BC59" s="257"/>
      <c r="BD59" s="251"/>
      <c r="BE59" s="258"/>
      <c r="BF59" s="258"/>
      <c r="BG59" s="258"/>
      <c r="BH59" s="258"/>
      <c r="BI59" s="258"/>
      <c r="BJ59" s="265"/>
      <c r="BK59" s="251"/>
      <c r="BL59" s="258"/>
      <c r="BM59" s="258"/>
      <c r="BN59" s="258"/>
      <c r="BO59" s="258"/>
      <c r="BP59" s="258"/>
      <c r="BQ59" s="265"/>
      <c r="BR59" s="251"/>
      <c r="BS59" s="258"/>
      <c r="BT59" s="258"/>
      <c r="BU59" s="258"/>
      <c r="BV59" s="258"/>
      <c r="BW59" s="258"/>
      <c r="BX59" s="257"/>
      <c r="BY59" s="251"/>
      <c r="BZ59" s="258"/>
      <c r="CA59" s="258"/>
      <c r="CB59" s="258"/>
      <c r="CC59" s="258"/>
      <c r="CD59" s="258"/>
      <c r="CE59" s="265"/>
      <c r="CF59" s="251"/>
      <c r="CG59" s="258"/>
      <c r="CH59" s="258"/>
      <c r="CI59" s="258"/>
      <c r="CJ59" s="258"/>
      <c r="CK59" s="258"/>
      <c r="CL59" s="257"/>
      <c r="CM59" s="251"/>
      <c r="CN59" s="258"/>
      <c r="CO59" s="258"/>
      <c r="CP59" s="258"/>
      <c r="CQ59" s="258"/>
      <c r="CR59" s="258"/>
      <c r="CS59" s="265"/>
      <c r="CT59" s="251"/>
      <c r="CU59" s="246"/>
      <c r="CV59" s="246"/>
      <c r="CW59" s="246"/>
      <c r="CX59" s="246"/>
      <c r="CY59" s="249"/>
      <c r="CZ59" s="251"/>
      <c r="DA59" s="246"/>
      <c r="DB59" s="246"/>
      <c r="DC59" s="246"/>
      <c r="DD59" s="246"/>
      <c r="DE59" s="250"/>
      <c r="DF59" s="258"/>
      <c r="DG59" s="246"/>
      <c r="DH59" s="246"/>
      <c r="DI59" s="246"/>
      <c r="DJ59" s="246"/>
      <c r="DK59" s="250"/>
    </row>
    <row r="60" spans="1:115" s="252" customFormat="1" ht="13.5">
      <c r="A60" s="246">
        <v>1717</v>
      </c>
      <c r="B60" s="247" t="s">
        <v>1446</v>
      </c>
      <c r="C60" s="246">
        <v>0</v>
      </c>
      <c r="D60" s="246">
        <v>0</v>
      </c>
      <c r="E60" s="246">
        <v>1</v>
      </c>
      <c r="F60" s="248" t="s">
        <v>1447</v>
      </c>
      <c r="G60" s="246"/>
      <c r="H60" s="246" t="s">
        <v>1353</v>
      </c>
      <c r="I60" s="246" t="s">
        <v>931</v>
      </c>
      <c r="J60" s="246" t="s">
        <v>11</v>
      </c>
      <c r="K60" s="246"/>
      <c r="L60" s="246"/>
      <c r="M60" s="246"/>
      <c r="N60" s="246" t="s">
        <v>1586</v>
      </c>
      <c r="O60" s="246"/>
      <c r="P60" s="246"/>
      <c r="Q60" s="246"/>
      <c r="R60" s="246"/>
      <c r="S60" s="246"/>
      <c r="T60" s="246"/>
      <c r="U60" s="246"/>
      <c r="V60" s="246" t="s">
        <v>1601</v>
      </c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9"/>
      <c r="AH60" s="249"/>
      <c r="AI60" s="251"/>
      <c r="AJ60" s="246"/>
      <c r="AK60" s="250"/>
      <c r="AL60" s="251"/>
      <c r="AM60" s="246"/>
      <c r="AN60" s="249"/>
      <c r="AO60" s="251"/>
      <c r="AP60" s="258"/>
      <c r="AQ60" s="265"/>
      <c r="AR60" s="251"/>
      <c r="AS60" s="258"/>
      <c r="AT60" s="258"/>
      <c r="AU60" s="265"/>
      <c r="AV60" s="251"/>
      <c r="AW60" s="258"/>
      <c r="AX60" s="258"/>
      <c r="AY60" s="265"/>
      <c r="AZ60" s="251"/>
      <c r="BA60" s="258"/>
      <c r="BB60" s="258"/>
      <c r="BC60" s="257"/>
      <c r="BD60" s="251"/>
      <c r="BE60" s="258"/>
      <c r="BF60" s="258"/>
      <c r="BG60" s="258"/>
      <c r="BH60" s="258"/>
      <c r="BI60" s="258"/>
      <c r="BJ60" s="265"/>
      <c r="BK60" s="251"/>
      <c r="BL60" s="258"/>
      <c r="BM60" s="258"/>
      <c r="BN60" s="258"/>
      <c r="BO60" s="258"/>
      <c r="BP60" s="258"/>
      <c r="BQ60" s="265"/>
      <c r="BR60" s="251"/>
      <c r="BS60" s="258"/>
      <c r="BT60" s="258"/>
      <c r="BU60" s="258"/>
      <c r="BV60" s="258"/>
      <c r="BW60" s="258"/>
      <c r="BX60" s="257"/>
      <c r="BY60" s="251"/>
      <c r="BZ60" s="258"/>
      <c r="CA60" s="258"/>
      <c r="CB60" s="258"/>
      <c r="CC60" s="258"/>
      <c r="CD60" s="258"/>
      <c r="CE60" s="265"/>
      <c r="CF60" s="251"/>
      <c r="CG60" s="258"/>
      <c r="CH60" s="258"/>
      <c r="CI60" s="258"/>
      <c r="CJ60" s="258"/>
      <c r="CK60" s="258"/>
      <c r="CL60" s="257"/>
      <c r="CM60" s="251"/>
      <c r="CN60" s="258"/>
      <c r="CO60" s="258"/>
      <c r="CP60" s="258"/>
      <c r="CQ60" s="258"/>
      <c r="CR60" s="258"/>
      <c r="CS60" s="265"/>
      <c r="CT60" s="251"/>
      <c r="CU60" s="246"/>
      <c r="CV60" s="246"/>
      <c r="CW60" s="246"/>
      <c r="CX60" s="246"/>
      <c r="CY60" s="249"/>
      <c r="CZ60" s="251"/>
      <c r="DA60" s="246"/>
      <c r="DB60" s="246"/>
      <c r="DC60" s="246"/>
      <c r="DD60" s="246"/>
      <c r="DE60" s="250"/>
      <c r="DF60" s="258"/>
      <c r="DG60" s="246"/>
      <c r="DH60" s="246"/>
      <c r="DI60" s="246"/>
      <c r="DJ60" s="246"/>
      <c r="DK60" s="250"/>
    </row>
    <row r="61" spans="1:115" s="252" customFormat="1" ht="13.5">
      <c r="A61" s="246">
        <v>1718</v>
      </c>
      <c r="B61" s="247" t="s">
        <v>1448</v>
      </c>
      <c r="C61" s="246">
        <v>0</v>
      </c>
      <c r="D61" s="246">
        <v>0</v>
      </c>
      <c r="E61" s="246">
        <v>1</v>
      </c>
      <c r="F61" s="248" t="s">
        <v>1449</v>
      </c>
      <c r="G61" s="246"/>
      <c r="H61" s="246" t="s">
        <v>1353</v>
      </c>
      <c r="I61" s="246" t="s">
        <v>931</v>
      </c>
      <c r="J61" s="246" t="s">
        <v>1450</v>
      </c>
      <c r="K61" s="246"/>
      <c r="L61" s="246"/>
      <c r="M61" s="246"/>
      <c r="N61" s="246" t="s">
        <v>1350</v>
      </c>
      <c r="O61" s="246"/>
      <c r="P61" s="246"/>
      <c r="Q61" s="246"/>
      <c r="R61" s="246"/>
      <c r="S61" s="246"/>
      <c r="T61" s="246"/>
      <c r="U61" s="246"/>
      <c r="V61" s="246" t="s">
        <v>1601</v>
      </c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9" t="s">
        <v>1451</v>
      </c>
      <c r="AH61" s="249"/>
      <c r="AI61" s="251"/>
      <c r="AJ61" s="246"/>
      <c r="AK61" s="250"/>
      <c r="AL61" s="251"/>
      <c r="AM61" s="246"/>
      <c r="AN61" s="249"/>
      <c r="AO61" s="251"/>
      <c r="AP61" s="258"/>
      <c r="AQ61" s="265"/>
      <c r="AR61" s="251"/>
      <c r="AS61" s="258"/>
      <c r="AT61" s="258"/>
      <c r="AU61" s="265"/>
      <c r="AV61" s="251"/>
      <c r="AW61" s="258"/>
      <c r="AX61" s="258"/>
      <c r="AY61" s="265"/>
      <c r="AZ61" s="251"/>
      <c r="BA61" s="258"/>
      <c r="BB61" s="258"/>
      <c r="BC61" s="257"/>
      <c r="BD61" s="251"/>
      <c r="BE61" s="258"/>
      <c r="BF61" s="258"/>
      <c r="BG61" s="258"/>
      <c r="BH61" s="258"/>
      <c r="BI61" s="258"/>
      <c r="BJ61" s="265"/>
      <c r="BK61" s="251"/>
      <c r="BL61" s="258"/>
      <c r="BM61" s="258"/>
      <c r="BN61" s="258"/>
      <c r="BO61" s="258"/>
      <c r="BP61" s="258"/>
      <c r="BQ61" s="265"/>
      <c r="BR61" s="251"/>
      <c r="BS61" s="258"/>
      <c r="BT61" s="258"/>
      <c r="BU61" s="258"/>
      <c r="BV61" s="258"/>
      <c r="BW61" s="258"/>
      <c r="BX61" s="257"/>
      <c r="BY61" s="251"/>
      <c r="BZ61" s="258"/>
      <c r="CA61" s="258"/>
      <c r="CB61" s="258"/>
      <c r="CC61" s="258"/>
      <c r="CD61" s="258"/>
      <c r="CE61" s="265"/>
      <c r="CF61" s="251"/>
      <c r="CG61" s="258"/>
      <c r="CH61" s="258"/>
      <c r="CI61" s="258"/>
      <c r="CJ61" s="258"/>
      <c r="CK61" s="258"/>
      <c r="CL61" s="257"/>
      <c r="CM61" s="251"/>
      <c r="CN61" s="258"/>
      <c r="CO61" s="258"/>
      <c r="CP61" s="258"/>
      <c r="CQ61" s="258"/>
      <c r="CR61" s="258"/>
      <c r="CS61" s="265"/>
      <c r="CT61" s="251"/>
      <c r="CU61" s="246"/>
      <c r="CV61" s="246"/>
      <c r="CW61" s="246"/>
      <c r="CX61" s="246"/>
      <c r="CY61" s="249"/>
      <c r="CZ61" s="251"/>
      <c r="DA61" s="246"/>
      <c r="DB61" s="246"/>
      <c r="DC61" s="246"/>
      <c r="DD61" s="246"/>
      <c r="DE61" s="250"/>
      <c r="DF61" s="258"/>
      <c r="DG61" s="246"/>
      <c r="DH61" s="246"/>
      <c r="DI61" s="246"/>
      <c r="DJ61" s="246"/>
      <c r="DK61" s="250"/>
    </row>
    <row r="62" spans="1:115" s="252" customFormat="1" ht="13.5">
      <c r="A62" s="246">
        <v>1719</v>
      </c>
      <c r="B62" s="247" t="s">
        <v>1452</v>
      </c>
      <c r="C62" s="246">
        <v>0</v>
      </c>
      <c r="D62" s="246">
        <v>0</v>
      </c>
      <c r="E62" s="246">
        <v>1</v>
      </c>
      <c r="F62" s="248" t="s">
        <v>1453</v>
      </c>
      <c r="G62" s="246"/>
      <c r="H62" s="246" t="s">
        <v>1353</v>
      </c>
      <c r="I62" s="246" t="s">
        <v>931</v>
      </c>
      <c r="J62" s="246" t="s">
        <v>1444</v>
      </c>
      <c r="K62" s="246"/>
      <c r="L62" s="246"/>
      <c r="M62" s="246"/>
      <c r="N62" s="246" t="s">
        <v>35</v>
      </c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9"/>
      <c r="AH62" s="249"/>
      <c r="AI62" s="251"/>
      <c r="AJ62" s="246"/>
      <c r="AK62" s="250"/>
      <c r="AL62" s="251"/>
      <c r="AM62" s="246"/>
      <c r="AN62" s="249"/>
      <c r="AO62" s="251"/>
      <c r="AP62" s="258"/>
      <c r="AQ62" s="265"/>
      <c r="AR62" s="251"/>
      <c r="AS62" s="258"/>
      <c r="AT62" s="258"/>
      <c r="AU62" s="265"/>
      <c r="AV62" s="251"/>
      <c r="AW62" s="258"/>
      <c r="AX62" s="258"/>
      <c r="AY62" s="265"/>
      <c r="AZ62" s="251"/>
      <c r="BA62" s="258"/>
      <c r="BB62" s="258"/>
      <c r="BC62" s="257"/>
      <c r="BD62" s="251"/>
      <c r="BE62" s="258"/>
      <c r="BF62" s="258"/>
      <c r="BG62" s="258"/>
      <c r="BH62" s="258"/>
      <c r="BI62" s="258"/>
      <c r="BJ62" s="265"/>
      <c r="BK62" s="251"/>
      <c r="BL62" s="258"/>
      <c r="BM62" s="258"/>
      <c r="BN62" s="258"/>
      <c r="BO62" s="258"/>
      <c r="BP62" s="258"/>
      <c r="BQ62" s="265"/>
      <c r="BR62" s="251"/>
      <c r="BS62" s="258"/>
      <c r="BT62" s="258"/>
      <c r="BU62" s="258"/>
      <c r="BV62" s="258"/>
      <c r="BW62" s="258"/>
      <c r="BX62" s="257"/>
      <c r="BY62" s="251"/>
      <c r="BZ62" s="258"/>
      <c r="CA62" s="258"/>
      <c r="CB62" s="258"/>
      <c r="CC62" s="258"/>
      <c r="CD62" s="258"/>
      <c r="CE62" s="265"/>
      <c r="CF62" s="251"/>
      <c r="CG62" s="258"/>
      <c r="CH62" s="258"/>
      <c r="CI62" s="258"/>
      <c r="CJ62" s="258"/>
      <c r="CK62" s="258"/>
      <c r="CL62" s="257"/>
      <c r="CM62" s="251"/>
      <c r="CN62" s="258"/>
      <c r="CO62" s="258"/>
      <c r="CP62" s="258"/>
      <c r="CQ62" s="258"/>
      <c r="CR62" s="258"/>
      <c r="CS62" s="265"/>
      <c r="CT62" s="251"/>
      <c r="CU62" s="246"/>
      <c r="CV62" s="246"/>
      <c r="CW62" s="246"/>
      <c r="CX62" s="246"/>
      <c r="CY62" s="249"/>
      <c r="CZ62" s="251"/>
      <c r="DA62" s="246"/>
      <c r="DB62" s="246"/>
      <c r="DC62" s="246"/>
      <c r="DD62" s="246"/>
      <c r="DE62" s="250"/>
      <c r="DF62" s="258"/>
      <c r="DG62" s="246"/>
      <c r="DH62" s="246"/>
      <c r="DI62" s="246"/>
      <c r="DJ62" s="246"/>
      <c r="DK62" s="250"/>
    </row>
    <row r="63" spans="1:115" s="252" customFormat="1" ht="13.5">
      <c r="A63" s="246">
        <v>1720</v>
      </c>
      <c r="B63" s="247" t="s">
        <v>1454</v>
      </c>
      <c r="C63" s="246">
        <v>0</v>
      </c>
      <c r="D63" s="246">
        <v>0</v>
      </c>
      <c r="E63" s="246">
        <v>2</v>
      </c>
      <c r="F63" s="248" t="s">
        <v>1455</v>
      </c>
      <c r="G63" s="246" t="s">
        <v>1455</v>
      </c>
      <c r="H63" s="246" t="s">
        <v>1353</v>
      </c>
      <c r="I63" s="246" t="s">
        <v>931</v>
      </c>
      <c r="J63" s="246" t="s">
        <v>1441</v>
      </c>
      <c r="K63" s="246"/>
      <c r="L63" s="246"/>
      <c r="M63" s="246"/>
      <c r="N63" s="246" t="s">
        <v>772</v>
      </c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9"/>
      <c r="AH63" s="249"/>
      <c r="AI63" s="251"/>
      <c r="AJ63" s="246"/>
      <c r="AK63" s="250"/>
      <c r="AL63" s="251"/>
      <c r="AM63" s="246"/>
      <c r="AN63" s="249"/>
      <c r="AO63" s="251"/>
      <c r="AP63" s="258"/>
      <c r="AQ63" s="265"/>
      <c r="AR63" s="251"/>
      <c r="AS63" s="258"/>
      <c r="AT63" s="258"/>
      <c r="AU63" s="265"/>
      <c r="AV63" s="251"/>
      <c r="AW63" s="258"/>
      <c r="AX63" s="258"/>
      <c r="AY63" s="265"/>
      <c r="AZ63" s="251"/>
      <c r="BA63" s="258"/>
      <c r="BB63" s="258"/>
      <c r="BC63" s="257"/>
      <c r="BD63" s="251"/>
      <c r="BE63" s="258"/>
      <c r="BF63" s="258"/>
      <c r="BG63" s="258"/>
      <c r="BH63" s="258"/>
      <c r="BI63" s="258"/>
      <c r="BJ63" s="265"/>
      <c r="BK63" s="251"/>
      <c r="BL63" s="258"/>
      <c r="BM63" s="258"/>
      <c r="BN63" s="258"/>
      <c r="BO63" s="258"/>
      <c r="BP63" s="258"/>
      <c r="BQ63" s="265"/>
      <c r="BR63" s="251"/>
      <c r="BS63" s="258"/>
      <c r="BT63" s="258"/>
      <c r="BU63" s="258"/>
      <c r="BV63" s="258"/>
      <c r="BW63" s="258"/>
      <c r="BX63" s="257"/>
      <c r="BY63" s="251"/>
      <c r="BZ63" s="258"/>
      <c r="CA63" s="258"/>
      <c r="CB63" s="258"/>
      <c r="CC63" s="258"/>
      <c r="CD63" s="258"/>
      <c r="CE63" s="265"/>
      <c r="CF63" s="251"/>
      <c r="CG63" s="258"/>
      <c r="CH63" s="258"/>
      <c r="CI63" s="258"/>
      <c r="CJ63" s="258"/>
      <c r="CK63" s="258"/>
      <c r="CL63" s="257"/>
      <c r="CM63" s="251"/>
      <c r="CN63" s="258"/>
      <c r="CO63" s="258"/>
      <c r="CP63" s="258"/>
      <c r="CQ63" s="258"/>
      <c r="CR63" s="258"/>
      <c r="CS63" s="265"/>
      <c r="CT63" s="251"/>
      <c r="CU63" s="246"/>
      <c r="CV63" s="246"/>
      <c r="CW63" s="246"/>
      <c r="CX63" s="246"/>
      <c r="CY63" s="249"/>
      <c r="CZ63" s="251"/>
      <c r="DA63" s="246"/>
      <c r="DB63" s="246"/>
      <c r="DC63" s="246"/>
      <c r="DD63" s="246"/>
      <c r="DE63" s="250"/>
      <c r="DF63" s="258"/>
      <c r="DG63" s="246"/>
      <c r="DH63" s="246"/>
      <c r="DI63" s="246"/>
      <c r="DJ63" s="246"/>
      <c r="DK63" s="250"/>
    </row>
    <row r="64" spans="1:115" s="252" customFormat="1" ht="13.5">
      <c r="A64" s="246">
        <v>1723</v>
      </c>
      <c r="B64" s="247" t="s">
        <v>1456</v>
      </c>
      <c r="C64" s="246">
        <v>0</v>
      </c>
      <c r="D64" s="246">
        <v>0</v>
      </c>
      <c r="E64" s="246">
        <v>2</v>
      </c>
      <c r="F64" s="248" t="s">
        <v>1457</v>
      </c>
      <c r="G64" s="246" t="s">
        <v>1457</v>
      </c>
      <c r="H64" s="246" t="s">
        <v>1353</v>
      </c>
      <c r="I64" s="246" t="s">
        <v>931</v>
      </c>
      <c r="J64" s="246" t="s">
        <v>1441</v>
      </c>
      <c r="K64" s="246"/>
      <c r="L64" s="246"/>
      <c r="M64" s="246"/>
      <c r="N64" s="246" t="s">
        <v>648</v>
      </c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9"/>
      <c r="AH64" s="249"/>
      <c r="AI64" s="251"/>
      <c r="AJ64" s="246"/>
      <c r="AK64" s="250"/>
      <c r="AL64" s="251"/>
      <c r="AM64" s="246"/>
      <c r="AN64" s="249"/>
      <c r="AO64" s="251"/>
      <c r="AP64" s="258"/>
      <c r="AQ64" s="265"/>
      <c r="AR64" s="251"/>
      <c r="AS64" s="258"/>
      <c r="AT64" s="258"/>
      <c r="AU64" s="265"/>
      <c r="AV64" s="251"/>
      <c r="AW64" s="258"/>
      <c r="AX64" s="258"/>
      <c r="AY64" s="265"/>
      <c r="AZ64" s="251"/>
      <c r="BA64" s="258"/>
      <c r="BB64" s="258"/>
      <c r="BC64" s="257"/>
      <c r="BD64" s="251"/>
      <c r="BE64" s="258"/>
      <c r="BF64" s="258"/>
      <c r="BG64" s="258"/>
      <c r="BH64" s="258"/>
      <c r="BI64" s="258"/>
      <c r="BJ64" s="265"/>
      <c r="BK64" s="251"/>
      <c r="BL64" s="258"/>
      <c r="BM64" s="258"/>
      <c r="BN64" s="258"/>
      <c r="BO64" s="258"/>
      <c r="BP64" s="258"/>
      <c r="BQ64" s="265"/>
      <c r="BR64" s="251"/>
      <c r="BS64" s="258"/>
      <c r="BT64" s="258"/>
      <c r="BU64" s="258"/>
      <c r="BV64" s="258"/>
      <c r="BW64" s="258"/>
      <c r="BX64" s="257"/>
      <c r="BY64" s="251"/>
      <c r="BZ64" s="258"/>
      <c r="CA64" s="258"/>
      <c r="CB64" s="258"/>
      <c r="CC64" s="258"/>
      <c r="CD64" s="258"/>
      <c r="CE64" s="265"/>
      <c r="CF64" s="251"/>
      <c r="CG64" s="258"/>
      <c r="CH64" s="258"/>
      <c r="CI64" s="258"/>
      <c r="CJ64" s="258"/>
      <c r="CK64" s="258"/>
      <c r="CL64" s="257"/>
      <c r="CM64" s="251"/>
      <c r="CN64" s="258"/>
      <c r="CO64" s="258"/>
      <c r="CP64" s="258"/>
      <c r="CQ64" s="258"/>
      <c r="CR64" s="258"/>
      <c r="CS64" s="265"/>
      <c r="CT64" s="251"/>
      <c r="CU64" s="246"/>
      <c r="CV64" s="246"/>
      <c r="CW64" s="246"/>
      <c r="CX64" s="246"/>
      <c r="CY64" s="249"/>
      <c r="CZ64" s="251"/>
      <c r="DA64" s="246"/>
      <c r="DB64" s="246"/>
      <c r="DC64" s="246"/>
      <c r="DD64" s="246"/>
      <c r="DE64" s="250"/>
      <c r="DF64" s="258"/>
      <c r="DG64" s="246"/>
      <c r="DH64" s="246"/>
      <c r="DI64" s="246"/>
      <c r="DJ64" s="246"/>
      <c r="DK64" s="250"/>
    </row>
    <row r="65" spans="1:115" s="252" customFormat="1" ht="13.5">
      <c r="A65" s="246">
        <v>1726</v>
      </c>
      <c r="B65" s="247" t="s">
        <v>1458</v>
      </c>
      <c r="C65" s="246">
        <v>0</v>
      </c>
      <c r="D65" s="246">
        <v>0</v>
      </c>
      <c r="E65" s="246">
        <v>2</v>
      </c>
      <c r="F65" s="248" t="s">
        <v>970</v>
      </c>
      <c r="G65" s="246" t="s">
        <v>970</v>
      </c>
      <c r="H65" s="246" t="s">
        <v>1353</v>
      </c>
      <c r="I65" s="246" t="s">
        <v>931</v>
      </c>
      <c r="J65" s="246" t="s">
        <v>1441</v>
      </c>
      <c r="K65" s="246"/>
      <c r="L65" s="246"/>
      <c r="M65" s="246"/>
      <c r="N65" s="246" t="s">
        <v>286</v>
      </c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9" t="s">
        <v>1132</v>
      </c>
      <c r="AH65" s="249"/>
      <c r="AI65" s="251"/>
      <c r="AJ65" s="246"/>
      <c r="AK65" s="250"/>
      <c r="AL65" s="251"/>
      <c r="AM65" s="246"/>
      <c r="AN65" s="249"/>
      <c r="AO65" s="251"/>
      <c r="AP65" s="258"/>
      <c r="AQ65" s="265"/>
      <c r="AR65" s="251"/>
      <c r="AS65" s="258"/>
      <c r="AT65" s="258"/>
      <c r="AU65" s="265"/>
      <c r="AV65" s="251"/>
      <c r="AW65" s="258"/>
      <c r="AX65" s="258"/>
      <c r="AY65" s="265"/>
      <c r="AZ65" s="251"/>
      <c r="BA65" s="258"/>
      <c r="BB65" s="258"/>
      <c r="BC65" s="257"/>
      <c r="BD65" s="251"/>
      <c r="BE65" s="258"/>
      <c r="BF65" s="258"/>
      <c r="BG65" s="258"/>
      <c r="BH65" s="258"/>
      <c r="BI65" s="258"/>
      <c r="BJ65" s="265"/>
      <c r="BK65" s="251"/>
      <c r="BL65" s="258"/>
      <c r="BM65" s="258"/>
      <c r="BN65" s="258"/>
      <c r="BO65" s="258"/>
      <c r="BP65" s="258"/>
      <c r="BQ65" s="265"/>
      <c r="BR65" s="251"/>
      <c r="BS65" s="258"/>
      <c r="BT65" s="258"/>
      <c r="BU65" s="258"/>
      <c r="BV65" s="258"/>
      <c r="BW65" s="258"/>
      <c r="BX65" s="257"/>
      <c r="BY65" s="251"/>
      <c r="BZ65" s="258"/>
      <c r="CA65" s="258"/>
      <c r="CB65" s="258"/>
      <c r="CC65" s="258"/>
      <c r="CD65" s="258"/>
      <c r="CE65" s="265"/>
      <c r="CF65" s="251"/>
      <c r="CG65" s="258"/>
      <c r="CH65" s="258"/>
      <c r="CI65" s="258"/>
      <c r="CJ65" s="258"/>
      <c r="CK65" s="258"/>
      <c r="CL65" s="257"/>
      <c r="CM65" s="251"/>
      <c r="CN65" s="258"/>
      <c r="CO65" s="258"/>
      <c r="CP65" s="258"/>
      <c r="CQ65" s="258"/>
      <c r="CR65" s="258"/>
      <c r="CS65" s="265"/>
      <c r="CT65" s="251"/>
      <c r="CU65" s="246"/>
      <c r="CV65" s="246"/>
      <c r="CW65" s="246"/>
      <c r="CX65" s="246"/>
      <c r="CY65" s="249"/>
      <c r="CZ65" s="251"/>
      <c r="DA65" s="246"/>
      <c r="DB65" s="246"/>
      <c r="DC65" s="246"/>
      <c r="DD65" s="246"/>
      <c r="DE65" s="250"/>
      <c r="DF65" s="258"/>
      <c r="DG65" s="246"/>
      <c r="DH65" s="246"/>
      <c r="DI65" s="246"/>
      <c r="DJ65" s="246"/>
      <c r="DK65" s="250"/>
    </row>
    <row r="66" spans="1:115" s="252" customFormat="1" ht="13.5">
      <c r="A66" s="246">
        <v>1730</v>
      </c>
      <c r="B66" s="247" t="s">
        <v>971</v>
      </c>
      <c r="C66" s="246">
        <v>0</v>
      </c>
      <c r="D66" s="246">
        <v>0</v>
      </c>
      <c r="E66" s="246">
        <v>2</v>
      </c>
      <c r="F66" s="248" t="s">
        <v>972</v>
      </c>
      <c r="G66" s="246" t="s">
        <v>972</v>
      </c>
      <c r="H66" s="246" t="s">
        <v>1353</v>
      </c>
      <c r="I66" s="246" t="s">
        <v>931</v>
      </c>
      <c r="J66" s="246" t="s">
        <v>607</v>
      </c>
      <c r="K66" s="246"/>
      <c r="L66" s="246"/>
      <c r="M66" s="246"/>
      <c r="N66" s="246" t="s">
        <v>38</v>
      </c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 t="s">
        <v>1356</v>
      </c>
      <c r="AA66" s="246"/>
      <c r="AB66" s="246"/>
      <c r="AC66" s="246"/>
      <c r="AD66" s="246"/>
      <c r="AE66" s="246"/>
      <c r="AF66" s="246"/>
      <c r="AG66" s="249"/>
      <c r="AH66" s="249"/>
      <c r="AI66" s="251"/>
      <c r="AJ66" s="246"/>
      <c r="AK66" s="250"/>
      <c r="AL66" s="251"/>
      <c r="AM66" s="246"/>
      <c r="AN66" s="249"/>
      <c r="AO66" s="251"/>
      <c r="AP66" s="258"/>
      <c r="AQ66" s="265"/>
      <c r="AR66" s="251"/>
      <c r="AS66" s="258"/>
      <c r="AT66" s="258"/>
      <c r="AU66" s="265"/>
      <c r="AV66" s="251"/>
      <c r="AW66" s="258"/>
      <c r="AX66" s="258"/>
      <c r="AY66" s="265"/>
      <c r="AZ66" s="251"/>
      <c r="BA66" s="258"/>
      <c r="BB66" s="258"/>
      <c r="BC66" s="257"/>
      <c r="BD66" s="251"/>
      <c r="BE66" s="258"/>
      <c r="BF66" s="258"/>
      <c r="BG66" s="258"/>
      <c r="BH66" s="258"/>
      <c r="BI66" s="258"/>
      <c r="BJ66" s="265"/>
      <c r="BK66" s="251"/>
      <c r="BL66" s="258"/>
      <c r="BM66" s="258"/>
      <c r="BN66" s="258"/>
      <c r="BO66" s="258"/>
      <c r="BP66" s="258"/>
      <c r="BQ66" s="265"/>
      <c r="BR66" s="251"/>
      <c r="BS66" s="258"/>
      <c r="BT66" s="258"/>
      <c r="BU66" s="258"/>
      <c r="BV66" s="258"/>
      <c r="BW66" s="258"/>
      <c r="BX66" s="257"/>
      <c r="BY66" s="251"/>
      <c r="BZ66" s="258"/>
      <c r="CA66" s="258"/>
      <c r="CB66" s="258"/>
      <c r="CC66" s="258"/>
      <c r="CD66" s="258"/>
      <c r="CE66" s="265"/>
      <c r="CF66" s="251"/>
      <c r="CG66" s="258"/>
      <c r="CH66" s="258"/>
      <c r="CI66" s="258"/>
      <c r="CJ66" s="258"/>
      <c r="CK66" s="258"/>
      <c r="CL66" s="257"/>
      <c r="CM66" s="251"/>
      <c r="CN66" s="258"/>
      <c r="CO66" s="258"/>
      <c r="CP66" s="258"/>
      <c r="CQ66" s="258"/>
      <c r="CR66" s="258"/>
      <c r="CS66" s="265"/>
      <c r="CT66" s="251"/>
      <c r="CU66" s="246"/>
      <c r="CV66" s="246"/>
      <c r="CW66" s="246"/>
      <c r="CX66" s="246"/>
      <c r="CY66" s="249"/>
      <c r="CZ66" s="251"/>
      <c r="DA66" s="246"/>
      <c r="DB66" s="246"/>
      <c r="DC66" s="246"/>
      <c r="DD66" s="246"/>
      <c r="DE66" s="250"/>
      <c r="DF66" s="258"/>
      <c r="DG66" s="246"/>
      <c r="DH66" s="246"/>
      <c r="DI66" s="246"/>
      <c r="DJ66" s="246"/>
      <c r="DK66" s="250"/>
    </row>
    <row r="67" spans="1:115" s="252" customFormat="1" ht="13.5">
      <c r="A67" s="246">
        <v>1736</v>
      </c>
      <c r="B67" s="247" t="s">
        <v>973</v>
      </c>
      <c r="C67" s="246">
        <v>0</v>
      </c>
      <c r="D67" s="246">
        <v>0</v>
      </c>
      <c r="E67" s="246">
        <v>2</v>
      </c>
      <c r="F67" s="248" t="s">
        <v>974</v>
      </c>
      <c r="G67" s="246" t="s">
        <v>974</v>
      </c>
      <c r="H67" s="246" t="s">
        <v>1353</v>
      </c>
      <c r="I67" s="246" t="s">
        <v>931</v>
      </c>
      <c r="J67" s="246" t="s">
        <v>1522</v>
      </c>
      <c r="K67" s="246"/>
      <c r="L67" s="246"/>
      <c r="M67" s="246"/>
      <c r="N67" s="246" t="s">
        <v>286</v>
      </c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9"/>
      <c r="AH67" s="249"/>
      <c r="AI67" s="251"/>
      <c r="AJ67" s="246"/>
      <c r="AK67" s="250"/>
      <c r="AL67" s="251"/>
      <c r="AM67" s="246"/>
      <c r="AN67" s="249"/>
      <c r="AO67" s="251"/>
      <c r="AP67" s="258"/>
      <c r="AQ67" s="265"/>
      <c r="AR67" s="251"/>
      <c r="AS67" s="258"/>
      <c r="AT67" s="258"/>
      <c r="AU67" s="265"/>
      <c r="AV67" s="251"/>
      <c r="AW67" s="258"/>
      <c r="AX67" s="258"/>
      <c r="AY67" s="265"/>
      <c r="AZ67" s="251"/>
      <c r="BA67" s="258"/>
      <c r="BB67" s="258"/>
      <c r="BC67" s="257"/>
      <c r="BD67" s="251"/>
      <c r="BE67" s="258"/>
      <c r="BF67" s="258"/>
      <c r="BG67" s="258"/>
      <c r="BH67" s="258"/>
      <c r="BI67" s="258"/>
      <c r="BJ67" s="265"/>
      <c r="BK67" s="251"/>
      <c r="BL67" s="258"/>
      <c r="BM67" s="258"/>
      <c r="BN67" s="258"/>
      <c r="BO67" s="258"/>
      <c r="BP67" s="258"/>
      <c r="BQ67" s="265"/>
      <c r="BR67" s="251"/>
      <c r="BS67" s="258"/>
      <c r="BT67" s="258"/>
      <c r="BU67" s="258"/>
      <c r="BV67" s="258"/>
      <c r="BW67" s="258"/>
      <c r="BX67" s="257"/>
      <c r="BY67" s="251"/>
      <c r="BZ67" s="258"/>
      <c r="CA67" s="258"/>
      <c r="CB67" s="258"/>
      <c r="CC67" s="258"/>
      <c r="CD67" s="258"/>
      <c r="CE67" s="265"/>
      <c r="CF67" s="251"/>
      <c r="CG67" s="258"/>
      <c r="CH67" s="258"/>
      <c r="CI67" s="258"/>
      <c r="CJ67" s="258"/>
      <c r="CK67" s="258"/>
      <c r="CL67" s="257"/>
      <c r="CM67" s="251"/>
      <c r="CN67" s="258"/>
      <c r="CO67" s="258"/>
      <c r="CP67" s="258"/>
      <c r="CQ67" s="258"/>
      <c r="CR67" s="258"/>
      <c r="CS67" s="265"/>
      <c r="CT67" s="251"/>
      <c r="CU67" s="246"/>
      <c r="CV67" s="246"/>
      <c r="CW67" s="246"/>
      <c r="CX67" s="246"/>
      <c r="CY67" s="249"/>
      <c r="CZ67" s="251"/>
      <c r="DA67" s="246"/>
      <c r="DB67" s="246"/>
      <c r="DC67" s="246"/>
      <c r="DD67" s="246"/>
      <c r="DE67" s="250"/>
      <c r="DF67" s="258"/>
      <c r="DG67" s="246"/>
      <c r="DH67" s="246"/>
      <c r="DI67" s="246"/>
      <c r="DJ67" s="246"/>
      <c r="DK67" s="250"/>
    </row>
    <row r="68" spans="1:115" s="252" customFormat="1" ht="13.5">
      <c r="A68" s="246">
        <v>1740</v>
      </c>
      <c r="B68" s="247" t="s">
        <v>1523</v>
      </c>
      <c r="C68" s="246">
        <v>0</v>
      </c>
      <c r="D68" s="246">
        <v>0</v>
      </c>
      <c r="E68" s="246">
        <v>2</v>
      </c>
      <c r="F68" s="248" t="s">
        <v>1524</v>
      </c>
      <c r="G68" s="246" t="s">
        <v>1524</v>
      </c>
      <c r="H68" s="246" t="s">
        <v>1353</v>
      </c>
      <c r="I68" s="246" t="s">
        <v>931</v>
      </c>
      <c r="J68" s="246" t="s">
        <v>1525</v>
      </c>
      <c r="K68" s="246"/>
      <c r="L68" s="246"/>
      <c r="M68" s="246"/>
      <c r="N68" s="246" t="s">
        <v>286</v>
      </c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9"/>
      <c r="AH68" s="249"/>
      <c r="AI68" s="251"/>
      <c r="AJ68" s="246"/>
      <c r="AK68" s="250"/>
      <c r="AL68" s="251"/>
      <c r="AM68" s="246"/>
      <c r="AN68" s="249"/>
      <c r="AO68" s="251"/>
      <c r="AP68" s="258"/>
      <c r="AQ68" s="265"/>
      <c r="AR68" s="251"/>
      <c r="AS68" s="258"/>
      <c r="AT68" s="258"/>
      <c r="AU68" s="265"/>
      <c r="AV68" s="251"/>
      <c r="AW68" s="258"/>
      <c r="AX68" s="258"/>
      <c r="AY68" s="265"/>
      <c r="AZ68" s="251"/>
      <c r="BA68" s="258"/>
      <c r="BB68" s="258"/>
      <c r="BC68" s="257"/>
      <c r="BD68" s="251"/>
      <c r="BE68" s="258"/>
      <c r="BF68" s="258"/>
      <c r="BG68" s="258"/>
      <c r="BH68" s="258"/>
      <c r="BI68" s="258"/>
      <c r="BJ68" s="265"/>
      <c r="BK68" s="251"/>
      <c r="BL68" s="258"/>
      <c r="BM68" s="258"/>
      <c r="BN68" s="258"/>
      <c r="BO68" s="258"/>
      <c r="BP68" s="258"/>
      <c r="BQ68" s="265"/>
      <c r="BR68" s="251"/>
      <c r="BS68" s="258"/>
      <c r="BT68" s="258"/>
      <c r="BU68" s="258"/>
      <c r="BV68" s="258"/>
      <c r="BW68" s="258"/>
      <c r="BX68" s="257"/>
      <c r="BY68" s="251"/>
      <c r="BZ68" s="258"/>
      <c r="CA68" s="258"/>
      <c r="CB68" s="258"/>
      <c r="CC68" s="258"/>
      <c r="CD68" s="258"/>
      <c r="CE68" s="265"/>
      <c r="CF68" s="251"/>
      <c r="CG68" s="258"/>
      <c r="CH68" s="258"/>
      <c r="CI68" s="258"/>
      <c r="CJ68" s="258"/>
      <c r="CK68" s="258"/>
      <c r="CL68" s="257"/>
      <c r="CM68" s="251"/>
      <c r="CN68" s="258"/>
      <c r="CO68" s="258"/>
      <c r="CP68" s="258"/>
      <c r="CQ68" s="258"/>
      <c r="CR68" s="258"/>
      <c r="CS68" s="265"/>
      <c r="CT68" s="251"/>
      <c r="CU68" s="246"/>
      <c r="CV68" s="246"/>
      <c r="CW68" s="246"/>
      <c r="CX68" s="246"/>
      <c r="CY68" s="249"/>
      <c r="CZ68" s="251"/>
      <c r="DA68" s="246"/>
      <c r="DB68" s="246"/>
      <c r="DC68" s="246"/>
      <c r="DD68" s="246"/>
      <c r="DE68" s="250"/>
      <c r="DF68" s="258"/>
      <c r="DG68" s="246"/>
      <c r="DH68" s="246"/>
      <c r="DI68" s="246"/>
      <c r="DJ68" s="246"/>
      <c r="DK68" s="250"/>
    </row>
    <row r="69" spans="1:115" s="252" customFormat="1" ht="13.5">
      <c r="A69" s="246">
        <v>1744</v>
      </c>
      <c r="B69" s="247" t="s">
        <v>1526</v>
      </c>
      <c r="C69" s="246">
        <v>0</v>
      </c>
      <c r="D69" s="246">
        <v>0</v>
      </c>
      <c r="E69" s="246">
        <v>2</v>
      </c>
      <c r="F69" s="248" t="s">
        <v>1527</v>
      </c>
      <c r="G69" s="246" t="s">
        <v>1527</v>
      </c>
      <c r="H69" s="246" t="s">
        <v>1349</v>
      </c>
      <c r="I69" s="246" t="s">
        <v>1113</v>
      </c>
      <c r="J69" s="246"/>
      <c r="K69" s="246"/>
      <c r="L69" s="246"/>
      <c r="M69" s="246"/>
      <c r="N69" s="246" t="s">
        <v>40</v>
      </c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 t="s">
        <v>1551</v>
      </c>
      <c r="AA69" s="246"/>
      <c r="AB69" s="246"/>
      <c r="AC69" s="246"/>
      <c r="AD69" s="246"/>
      <c r="AE69" s="246"/>
      <c r="AF69" s="246"/>
      <c r="AG69" s="249" t="s">
        <v>1528</v>
      </c>
      <c r="AH69" s="249"/>
      <c r="AI69" s="251"/>
      <c r="AJ69" s="246"/>
      <c r="AK69" s="250"/>
      <c r="AL69" s="251"/>
      <c r="AM69" s="246"/>
      <c r="AN69" s="249"/>
      <c r="AO69" s="251"/>
      <c r="AP69" s="258"/>
      <c r="AQ69" s="265"/>
      <c r="AR69" s="251"/>
      <c r="AS69" s="258"/>
      <c r="AT69" s="258"/>
      <c r="AU69" s="265"/>
      <c r="AV69" s="251"/>
      <c r="AW69" s="258"/>
      <c r="AX69" s="258"/>
      <c r="AY69" s="265"/>
      <c r="AZ69" s="251"/>
      <c r="BA69" s="258"/>
      <c r="BB69" s="258"/>
      <c r="BC69" s="257"/>
      <c r="BD69" s="251"/>
      <c r="BE69" s="258"/>
      <c r="BF69" s="258"/>
      <c r="BG69" s="258"/>
      <c r="BH69" s="258"/>
      <c r="BI69" s="258"/>
      <c r="BJ69" s="265"/>
      <c r="BK69" s="251"/>
      <c r="BL69" s="258"/>
      <c r="BM69" s="258"/>
      <c r="BN69" s="258"/>
      <c r="BO69" s="258"/>
      <c r="BP69" s="258"/>
      <c r="BQ69" s="265"/>
      <c r="BR69" s="251"/>
      <c r="BS69" s="258"/>
      <c r="BT69" s="258"/>
      <c r="BU69" s="258"/>
      <c r="BV69" s="258"/>
      <c r="BW69" s="258"/>
      <c r="BX69" s="257"/>
      <c r="BY69" s="251"/>
      <c r="BZ69" s="258"/>
      <c r="CA69" s="258"/>
      <c r="CB69" s="258"/>
      <c r="CC69" s="258"/>
      <c r="CD69" s="258"/>
      <c r="CE69" s="265"/>
      <c r="CF69" s="251"/>
      <c r="CG69" s="258"/>
      <c r="CH69" s="258"/>
      <c r="CI69" s="258"/>
      <c r="CJ69" s="258"/>
      <c r="CK69" s="258"/>
      <c r="CL69" s="257"/>
      <c r="CM69" s="251"/>
      <c r="CN69" s="258"/>
      <c r="CO69" s="258"/>
      <c r="CP69" s="258"/>
      <c r="CQ69" s="258"/>
      <c r="CR69" s="258"/>
      <c r="CS69" s="265"/>
      <c r="CT69" s="251"/>
      <c r="CU69" s="246"/>
      <c r="CV69" s="246"/>
      <c r="CW69" s="246"/>
      <c r="CX69" s="246"/>
      <c r="CY69" s="249"/>
      <c r="CZ69" s="251"/>
      <c r="DA69" s="246"/>
      <c r="DB69" s="246"/>
      <c r="DC69" s="246"/>
      <c r="DD69" s="246"/>
      <c r="DE69" s="250"/>
      <c r="DF69" s="258"/>
      <c r="DG69" s="246"/>
      <c r="DH69" s="246"/>
      <c r="DI69" s="246"/>
      <c r="DJ69" s="246"/>
      <c r="DK69" s="250"/>
    </row>
    <row r="70" spans="1:115" s="252" customFormat="1" ht="13.5">
      <c r="A70" s="246">
        <v>1747</v>
      </c>
      <c r="B70" s="247" t="s">
        <v>1529</v>
      </c>
      <c r="C70" s="246">
        <v>0</v>
      </c>
      <c r="D70" s="246">
        <v>0</v>
      </c>
      <c r="E70" s="246">
        <v>2</v>
      </c>
      <c r="F70" s="248" t="s">
        <v>1530</v>
      </c>
      <c r="G70" s="246" t="s">
        <v>1531</v>
      </c>
      <c r="H70" s="246" t="s">
        <v>1353</v>
      </c>
      <c r="I70" s="246" t="s">
        <v>931</v>
      </c>
      <c r="J70" s="246"/>
      <c r="K70" s="246"/>
      <c r="L70" s="246"/>
      <c r="M70" s="246"/>
      <c r="N70" s="246" t="s">
        <v>38</v>
      </c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 t="s">
        <v>1190</v>
      </c>
      <c r="AA70" s="246"/>
      <c r="AB70" s="246"/>
      <c r="AC70" s="246"/>
      <c r="AD70" s="246"/>
      <c r="AE70" s="246"/>
      <c r="AF70" s="246"/>
      <c r="AG70" s="249" t="s">
        <v>1532</v>
      </c>
      <c r="AH70" s="249"/>
      <c r="AI70" s="251"/>
      <c r="AJ70" s="246"/>
      <c r="AK70" s="250"/>
      <c r="AL70" s="251"/>
      <c r="AM70" s="246"/>
      <c r="AN70" s="249"/>
      <c r="AO70" s="251"/>
      <c r="AP70" s="258"/>
      <c r="AQ70" s="265"/>
      <c r="AR70" s="251"/>
      <c r="AS70" s="258"/>
      <c r="AT70" s="258"/>
      <c r="AU70" s="265"/>
      <c r="AV70" s="251"/>
      <c r="AW70" s="258"/>
      <c r="AX70" s="258"/>
      <c r="AY70" s="265"/>
      <c r="AZ70" s="251"/>
      <c r="BA70" s="258"/>
      <c r="BB70" s="258"/>
      <c r="BC70" s="257"/>
      <c r="BD70" s="251"/>
      <c r="BE70" s="258"/>
      <c r="BF70" s="258"/>
      <c r="BG70" s="258"/>
      <c r="BH70" s="258"/>
      <c r="BI70" s="258"/>
      <c r="BJ70" s="265"/>
      <c r="BK70" s="251"/>
      <c r="BL70" s="258"/>
      <c r="BM70" s="258"/>
      <c r="BN70" s="258"/>
      <c r="BO70" s="258"/>
      <c r="BP70" s="258"/>
      <c r="BQ70" s="265"/>
      <c r="BR70" s="251"/>
      <c r="BS70" s="258"/>
      <c r="BT70" s="258"/>
      <c r="BU70" s="258"/>
      <c r="BV70" s="258"/>
      <c r="BW70" s="258"/>
      <c r="BX70" s="257"/>
      <c r="BY70" s="251"/>
      <c r="BZ70" s="258"/>
      <c r="CA70" s="258"/>
      <c r="CB70" s="258"/>
      <c r="CC70" s="258"/>
      <c r="CD70" s="258"/>
      <c r="CE70" s="265"/>
      <c r="CF70" s="251"/>
      <c r="CG70" s="258"/>
      <c r="CH70" s="258"/>
      <c r="CI70" s="258"/>
      <c r="CJ70" s="258"/>
      <c r="CK70" s="258"/>
      <c r="CL70" s="257"/>
      <c r="CM70" s="251"/>
      <c r="CN70" s="258"/>
      <c r="CO70" s="258"/>
      <c r="CP70" s="258"/>
      <c r="CQ70" s="258"/>
      <c r="CR70" s="258"/>
      <c r="CS70" s="265"/>
      <c r="CT70" s="251"/>
      <c r="CU70" s="246"/>
      <c r="CV70" s="246"/>
      <c r="CW70" s="246"/>
      <c r="CX70" s="246"/>
      <c r="CY70" s="249"/>
      <c r="CZ70" s="251"/>
      <c r="DA70" s="246"/>
      <c r="DB70" s="246"/>
      <c r="DC70" s="246"/>
      <c r="DD70" s="246"/>
      <c r="DE70" s="250"/>
      <c r="DF70" s="258"/>
      <c r="DG70" s="246"/>
      <c r="DH70" s="246"/>
      <c r="DI70" s="246"/>
      <c r="DJ70" s="246"/>
      <c r="DK70" s="250"/>
    </row>
    <row r="71" spans="1:115" s="252" customFormat="1" ht="13.5">
      <c r="A71" s="246">
        <v>1751</v>
      </c>
      <c r="B71" s="247" t="s">
        <v>1533</v>
      </c>
      <c r="C71" s="246">
        <v>0</v>
      </c>
      <c r="D71" s="246">
        <v>0</v>
      </c>
      <c r="E71" s="246">
        <v>2</v>
      </c>
      <c r="F71" s="248" t="s">
        <v>1534</v>
      </c>
      <c r="G71" s="246" t="s">
        <v>1535</v>
      </c>
      <c r="H71" s="246" t="s">
        <v>1353</v>
      </c>
      <c r="I71" s="246" t="s">
        <v>931</v>
      </c>
      <c r="J71" s="246"/>
      <c r="K71" s="246"/>
      <c r="L71" s="246"/>
      <c r="M71" s="246"/>
      <c r="N71" s="246" t="s">
        <v>38</v>
      </c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 t="s">
        <v>1190</v>
      </c>
      <c r="AA71" s="246"/>
      <c r="AB71" s="246"/>
      <c r="AC71" s="246"/>
      <c r="AD71" s="246"/>
      <c r="AE71" s="246"/>
      <c r="AF71" s="246"/>
      <c r="AG71" s="249" t="s">
        <v>1536</v>
      </c>
      <c r="AH71" s="249"/>
      <c r="AI71" s="251"/>
      <c r="AJ71" s="246"/>
      <c r="AK71" s="250"/>
      <c r="AL71" s="251"/>
      <c r="AM71" s="246"/>
      <c r="AN71" s="249"/>
      <c r="AO71" s="251"/>
      <c r="AP71" s="258"/>
      <c r="AQ71" s="265"/>
      <c r="AR71" s="251"/>
      <c r="AS71" s="258"/>
      <c r="AT71" s="258"/>
      <c r="AU71" s="265"/>
      <c r="AV71" s="251"/>
      <c r="AW71" s="258"/>
      <c r="AX71" s="258"/>
      <c r="AY71" s="265"/>
      <c r="AZ71" s="251"/>
      <c r="BA71" s="258"/>
      <c r="BB71" s="258"/>
      <c r="BC71" s="257"/>
      <c r="BD71" s="251"/>
      <c r="BE71" s="258"/>
      <c r="BF71" s="258"/>
      <c r="BG71" s="258"/>
      <c r="BH71" s="258"/>
      <c r="BI71" s="258"/>
      <c r="BJ71" s="265"/>
      <c r="BK71" s="251"/>
      <c r="BL71" s="258"/>
      <c r="BM71" s="258"/>
      <c r="BN71" s="258"/>
      <c r="BO71" s="258"/>
      <c r="BP71" s="258"/>
      <c r="BQ71" s="265"/>
      <c r="BR71" s="251"/>
      <c r="BS71" s="258"/>
      <c r="BT71" s="258"/>
      <c r="BU71" s="258"/>
      <c r="BV71" s="258"/>
      <c r="BW71" s="258"/>
      <c r="BX71" s="257"/>
      <c r="BY71" s="251"/>
      <c r="BZ71" s="258"/>
      <c r="CA71" s="258"/>
      <c r="CB71" s="258"/>
      <c r="CC71" s="258"/>
      <c r="CD71" s="258"/>
      <c r="CE71" s="265"/>
      <c r="CF71" s="251"/>
      <c r="CG71" s="258"/>
      <c r="CH71" s="258"/>
      <c r="CI71" s="258"/>
      <c r="CJ71" s="258"/>
      <c r="CK71" s="258"/>
      <c r="CL71" s="257"/>
      <c r="CM71" s="251"/>
      <c r="CN71" s="258"/>
      <c r="CO71" s="258"/>
      <c r="CP71" s="258"/>
      <c r="CQ71" s="258"/>
      <c r="CR71" s="258"/>
      <c r="CS71" s="265"/>
      <c r="CT71" s="251"/>
      <c r="CU71" s="246"/>
      <c r="CV71" s="246"/>
      <c r="CW71" s="246"/>
      <c r="CX71" s="246"/>
      <c r="CY71" s="249"/>
      <c r="CZ71" s="251"/>
      <c r="DA71" s="246"/>
      <c r="DB71" s="246"/>
      <c r="DC71" s="246"/>
      <c r="DD71" s="246"/>
      <c r="DE71" s="250"/>
      <c r="DF71" s="258"/>
      <c r="DG71" s="246"/>
      <c r="DH71" s="246"/>
      <c r="DI71" s="246"/>
      <c r="DJ71" s="246"/>
      <c r="DK71" s="250"/>
    </row>
    <row r="72" spans="1:115" s="252" customFormat="1" ht="13.5">
      <c r="A72" s="246">
        <v>1756</v>
      </c>
      <c r="B72" s="247" t="s">
        <v>1537</v>
      </c>
      <c r="C72" s="246">
        <v>0</v>
      </c>
      <c r="D72" s="246">
        <v>0</v>
      </c>
      <c r="E72" s="246">
        <v>2</v>
      </c>
      <c r="F72" s="248" t="s">
        <v>1538</v>
      </c>
      <c r="G72" s="246" t="s">
        <v>1539</v>
      </c>
      <c r="H72" s="246" t="s">
        <v>1353</v>
      </c>
      <c r="I72" s="246" t="s">
        <v>931</v>
      </c>
      <c r="J72" s="246"/>
      <c r="K72" s="246"/>
      <c r="L72" s="246"/>
      <c r="M72" s="246"/>
      <c r="N72" s="246" t="s">
        <v>38</v>
      </c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 t="s">
        <v>1190</v>
      </c>
      <c r="AA72" s="246"/>
      <c r="AB72" s="246"/>
      <c r="AC72" s="246"/>
      <c r="AD72" s="246"/>
      <c r="AE72" s="246"/>
      <c r="AF72" s="246"/>
      <c r="AG72" s="249" t="s">
        <v>1540</v>
      </c>
      <c r="AH72" s="249"/>
      <c r="AI72" s="251"/>
      <c r="AJ72" s="246"/>
      <c r="AK72" s="250"/>
      <c r="AL72" s="251"/>
      <c r="AM72" s="246"/>
      <c r="AN72" s="249"/>
      <c r="AO72" s="251"/>
      <c r="AP72" s="258"/>
      <c r="AQ72" s="265"/>
      <c r="AR72" s="251"/>
      <c r="AS72" s="258"/>
      <c r="AT72" s="258"/>
      <c r="AU72" s="265"/>
      <c r="AV72" s="251"/>
      <c r="AW72" s="258"/>
      <c r="AX72" s="258"/>
      <c r="AY72" s="265"/>
      <c r="AZ72" s="251"/>
      <c r="BA72" s="258"/>
      <c r="BB72" s="258"/>
      <c r="BC72" s="257"/>
      <c r="BD72" s="251"/>
      <c r="BE72" s="258"/>
      <c r="BF72" s="258"/>
      <c r="BG72" s="258"/>
      <c r="BH72" s="258"/>
      <c r="BI72" s="258"/>
      <c r="BJ72" s="265"/>
      <c r="BK72" s="251"/>
      <c r="BL72" s="258"/>
      <c r="BM72" s="258"/>
      <c r="BN72" s="258"/>
      <c r="BO72" s="258"/>
      <c r="BP72" s="258"/>
      <c r="BQ72" s="265"/>
      <c r="BR72" s="251"/>
      <c r="BS72" s="258"/>
      <c r="BT72" s="258"/>
      <c r="BU72" s="258"/>
      <c r="BV72" s="258"/>
      <c r="BW72" s="258"/>
      <c r="BX72" s="257"/>
      <c r="BY72" s="251"/>
      <c r="BZ72" s="258"/>
      <c r="CA72" s="258"/>
      <c r="CB72" s="258"/>
      <c r="CC72" s="258"/>
      <c r="CD72" s="258"/>
      <c r="CE72" s="265"/>
      <c r="CF72" s="251"/>
      <c r="CG72" s="258"/>
      <c r="CH72" s="258"/>
      <c r="CI72" s="258"/>
      <c r="CJ72" s="258"/>
      <c r="CK72" s="258"/>
      <c r="CL72" s="257"/>
      <c r="CM72" s="251"/>
      <c r="CN72" s="258"/>
      <c r="CO72" s="258"/>
      <c r="CP72" s="258"/>
      <c r="CQ72" s="258"/>
      <c r="CR72" s="258"/>
      <c r="CS72" s="265"/>
      <c r="CT72" s="251"/>
      <c r="CU72" s="246"/>
      <c r="CV72" s="246"/>
      <c r="CW72" s="246"/>
      <c r="CX72" s="246"/>
      <c r="CY72" s="249"/>
      <c r="CZ72" s="251"/>
      <c r="DA72" s="246"/>
      <c r="DB72" s="246"/>
      <c r="DC72" s="246"/>
      <c r="DD72" s="246"/>
      <c r="DE72" s="250"/>
      <c r="DF72" s="258"/>
      <c r="DG72" s="246"/>
      <c r="DH72" s="246"/>
      <c r="DI72" s="246"/>
      <c r="DJ72" s="246"/>
      <c r="DK72" s="250"/>
    </row>
    <row r="73" spans="1:115" s="252" customFormat="1" ht="13.5">
      <c r="A73" s="246">
        <v>1760</v>
      </c>
      <c r="B73" s="247" t="s">
        <v>1541</v>
      </c>
      <c r="C73" s="246">
        <v>0</v>
      </c>
      <c r="D73" s="246">
        <v>0</v>
      </c>
      <c r="E73" s="246">
        <v>2</v>
      </c>
      <c r="F73" s="248" t="s">
        <v>1542</v>
      </c>
      <c r="G73" s="246" t="s">
        <v>1543</v>
      </c>
      <c r="H73" s="246" t="s">
        <v>1353</v>
      </c>
      <c r="I73" s="246" t="s">
        <v>931</v>
      </c>
      <c r="J73" s="246"/>
      <c r="K73" s="246"/>
      <c r="L73" s="246"/>
      <c r="M73" s="246"/>
      <c r="N73" s="246" t="s">
        <v>38</v>
      </c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 t="s">
        <v>1190</v>
      </c>
      <c r="AA73" s="246"/>
      <c r="AB73" s="246"/>
      <c r="AC73" s="246"/>
      <c r="AD73" s="246"/>
      <c r="AE73" s="246"/>
      <c r="AF73" s="246"/>
      <c r="AG73" s="249" t="s">
        <v>1540</v>
      </c>
      <c r="AH73" s="249"/>
      <c r="AI73" s="251"/>
      <c r="AJ73" s="246"/>
      <c r="AK73" s="250"/>
      <c r="AL73" s="251"/>
      <c r="AM73" s="246"/>
      <c r="AN73" s="249"/>
      <c r="AO73" s="251"/>
      <c r="AP73" s="258"/>
      <c r="AQ73" s="265"/>
      <c r="AR73" s="251"/>
      <c r="AS73" s="258"/>
      <c r="AT73" s="258"/>
      <c r="AU73" s="265"/>
      <c r="AV73" s="251"/>
      <c r="AW73" s="258"/>
      <c r="AX73" s="258"/>
      <c r="AY73" s="265"/>
      <c r="AZ73" s="251"/>
      <c r="BA73" s="258"/>
      <c r="BB73" s="258"/>
      <c r="BC73" s="257"/>
      <c r="BD73" s="251"/>
      <c r="BE73" s="258"/>
      <c r="BF73" s="258"/>
      <c r="BG73" s="258"/>
      <c r="BH73" s="258"/>
      <c r="BI73" s="258"/>
      <c r="BJ73" s="265"/>
      <c r="BK73" s="251"/>
      <c r="BL73" s="258"/>
      <c r="BM73" s="258"/>
      <c r="BN73" s="258"/>
      <c r="BO73" s="258"/>
      <c r="BP73" s="258"/>
      <c r="BQ73" s="265"/>
      <c r="BR73" s="251"/>
      <c r="BS73" s="258"/>
      <c r="BT73" s="258"/>
      <c r="BU73" s="258"/>
      <c r="BV73" s="258"/>
      <c r="BW73" s="258"/>
      <c r="BX73" s="257"/>
      <c r="BY73" s="251"/>
      <c r="BZ73" s="258"/>
      <c r="CA73" s="258"/>
      <c r="CB73" s="258"/>
      <c r="CC73" s="258"/>
      <c r="CD73" s="258"/>
      <c r="CE73" s="265"/>
      <c r="CF73" s="251"/>
      <c r="CG73" s="258"/>
      <c r="CH73" s="258"/>
      <c r="CI73" s="258"/>
      <c r="CJ73" s="258"/>
      <c r="CK73" s="258"/>
      <c r="CL73" s="257"/>
      <c r="CM73" s="251"/>
      <c r="CN73" s="258"/>
      <c r="CO73" s="258"/>
      <c r="CP73" s="258"/>
      <c r="CQ73" s="258"/>
      <c r="CR73" s="258"/>
      <c r="CS73" s="265"/>
      <c r="CT73" s="251"/>
      <c r="CU73" s="246"/>
      <c r="CV73" s="246"/>
      <c r="CW73" s="246"/>
      <c r="CX73" s="246"/>
      <c r="CY73" s="249"/>
      <c r="CZ73" s="251"/>
      <c r="DA73" s="246"/>
      <c r="DB73" s="246"/>
      <c r="DC73" s="246"/>
      <c r="DD73" s="246"/>
      <c r="DE73" s="250"/>
      <c r="DF73" s="258"/>
      <c r="DG73" s="246"/>
      <c r="DH73" s="246"/>
      <c r="DI73" s="246"/>
      <c r="DJ73" s="246"/>
      <c r="DK73" s="250"/>
    </row>
    <row r="74" spans="1:115" s="252" customFormat="1" ht="13.5">
      <c r="A74" s="246">
        <v>1764</v>
      </c>
      <c r="B74" s="247" t="s">
        <v>1544</v>
      </c>
      <c r="C74" s="246">
        <v>0</v>
      </c>
      <c r="D74" s="246">
        <v>0</v>
      </c>
      <c r="E74" s="246">
        <v>2</v>
      </c>
      <c r="F74" s="248" t="s">
        <v>1545</v>
      </c>
      <c r="G74" s="246" t="s">
        <v>1546</v>
      </c>
      <c r="H74" s="246" t="s">
        <v>1353</v>
      </c>
      <c r="I74" s="246" t="s">
        <v>931</v>
      </c>
      <c r="J74" s="246"/>
      <c r="K74" s="246"/>
      <c r="L74" s="246"/>
      <c r="M74" s="246"/>
      <c r="N74" s="246" t="s">
        <v>38</v>
      </c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 t="s">
        <v>1190</v>
      </c>
      <c r="AA74" s="246"/>
      <c r="AB74" s="246"/>
      <c r="AC74" s="246"/>
      <c r="AD74" s="246"/>
      <c r="AE74" s="246"/>
      <c r="AF74" s="246"/>
      <c r="AG74" s="249" t="s">
        <v>816</v>
      </c>
      <c r="AH74" s="249"/>
      <c r="AI74" s="251"/>
      <c r="AJ74" s="246"/>
      <c r="AK74" s="250"/>
      <c r="AL74" s="251"/>
      <c r="AM74" s="246"/>
      <c r="AN74" s="249"/>
      <c r="AO74" s="251"/>
      <c r="AP74" s="258"/>
      <c r="AQ74" s="265"/>
      <c r="AR74" s="251"/>
      <c r="AS74" s="258"/>
      <c r="AT74" s="258"/>
      <c r="AU74" s="265"/>
      <c r="AV74" s="251"/>
      <c r="AW74" s="258"/>
      <c r="AX74" s="258"/>
      <c r="AY74" s="265"/>
      <c r="AZ74" s="251"/>
      <c r="BA74" s="258"/>
      <c r="BB74" s="258"/>
      <c r="BC74" s="257"/>
      <c r="BD74" s="251"/>
      <c r="BE74" s="258"/>
      <c r="BF74" s="258"/>
      <c r="BG74" s="258"/>
      <c r="BH74" s="258"/>
      <c r="BI74" s="258"/>
      <c r="BJ74" s="265"/>
      <c r="BK74" s="251"/>
      <c r="BL74" s="258"/>
      <c r="BM74" s="258"/>
      <c r="BN74" s="258"/>
      <c r="BO74" s="258"/>
      <c r="BP74" s="258"/>
      <c r="BQ74" s="265"/>
      <c r="BR74" s="251"/>
      <c r="BS74" s="258"/>
      <c r="BT74" s="258"/>
      <c r="BU74" s="258"/>
      <c r="BV74" s="258"/>
      <c r="BW74" s="258"/>
      <c r="BX74" s="257"/>
      <c r="BY74" s="251"/>
      <c r="BZ74" s="258"/>
      <c r="CA74" s="258"/>
      <c r="CB74" s="258"/>
      <c r="CC74" s="258"/>
      <c r="CD74" s="258"/>
      <c r="CE74" s="265"/>
      <c r="CF74" s="251"/>
      <c r="CG74" s="258"/>
      <c r="CH74" s="258"/>
      <c r="CI74" s="258"/>
      <c r="CJ74" s="258"/>
      <c r="CK74" s="258"/>
      <c r="CL74" s="257"/>
      <c r="CM74" s="251"/>
      <c r="CN74" s="258"/>
      <c r="CO74" s="258"/>
      <c r="CP74" s="258"/>
      <c r="CQ74" s="258"/>
      <c r="CR74" s="258"/>
      <c r="CS74" s="265"/>
      <c r="CT74" s="251"/>
      <c r="CU74" s="246"/>
      <c r="CV74" s="246"/>
      <c r="CW74" s="246"/>
      <c r="CX74" s="246"/>
      <c r="CY74" s="249"/>
      <c r="CZ74" s="251"/>
      <c r="DA74" s="246"/>
      <c r="DB74" s="246"/>
      <c r="DC74" s="246"/>
      <c r="DD74" s="246"/>
      <c r="DE74" s="250"/>
      <c r="DF74" s="258"/>
      <c r="DG74" s="246"/>
      <c r="DH74" s="246"/>
      <c r="DI74" s="246"/>
      <c r="DJ74" s="246"/>
      <c r="DK74" s="250"/>
    </row>
    <row r="75" spans="1:115" s="252" customFormat="1" ht="13.5">
      <c r="A75" s="246">
        <v>1768</v>
      </c>
      <c r="B75" s="247" t="s">
        <v>817</v>
      </c>
      <c r="C75" s="246">
        <v>0</v>
      </c>
      <c r="D75" s="246">
        <v>0</v>
      </c>
      <c r="E75" s="246">
        <v>2</v>
      </c>
      <c r="F75" s="248" t="s">
        <v>818</v>
      </c>
      <c r="G75" s="246" t="s">
        <v>819</v>
      </c>
      <c r="H75" s="246" t="s">
        <v>1353</v>
      </c>
      <c r="I75" s="246" t="s">
        <v>931</v>
      </c>
      <c r="J75" s="246"/>
      <c r="K75" s="246"/>
      <c r="L75" s="246"/>
      <c r="M75" s="246"/>
      <c r="N75" s="246" t="s">
        <v>38</v>
      </c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 t="s">
        <v>1190</v>
      </c>
      <c r="AA75" s="246"/>
      <c r="AB75" s="246"/>
      <c r="AC75" s="246"/>
      <c r="AD75" s="246"/>
      <c r="AE75" s="246"/>
      <c r="AF75" s="246"/>
      <c r="AG75" s="249" t="s">
        <v>820</v>
      </c>
      <c r="AH75" s="249"/>
      <c r="AI75" s="251"/>
      <c r="AJ75" s="246"/>
      <c r="AK75" s="250"/>
      <c r="AL75" s="251"/>
      <c r="AM75" s="246"/>
      <c r="AN75" s="249"/>
      <c r="AO75" s="251"/>
      <c r="AP75" s="258"/>
      <c r="AQ75" s="265"/>
      <c r="AR75" s="251"/>
      <c r="AS75" s="258"/>
      <c r="AT75" s="258"/>
      <c r="AU75" s="265"/>
      <c r="AV75" s="251"/>
      <c r="AW75" s="258"/>
      <c r="AX75" s="258"/>
      <c r="AY75" s="265"/>
      <c r="AZ75" s="251"/>
      <c r="BA75" s="258"/>
      <c r="BB75" s="258"/>
      <c r="BC75" s="257"/>
      <c r="BD75" s="251"/>
      <c r="BE75" s="258"/>
      <c r="BF75" s="258"/>
      <c r="BG75" s="258"/>
      <c r="BH75" s="258"/>
      <c r="BI75" s="258"/>
      <c r="BJ75" s="265"/>
      <c r="BK75" s="251"/>
      <c r="BL75" s="258"/>
      <c r="BM75" s="258"/>
      <c r="BN75" s="258"/>
      <c r="BO75" s="258"/>
      <c r="BP75" s="258"/>
      <c r="BQ75" s="265"/>
      <c r="BR75" s="251"/>
      <c r="BS75" s="258"/>
      <c r="BT75" s="258"/>
      <c r="BU75" s="258"/>
      <c r="BV75" s="258"/>
      <c r="BW75" s="258"/>
      <c r="BX75" s="257"/>
      <c r="BY75" s="251"/>
      <c r="BZ75" s="258"/>
      <c r="CA75" s="258"/>
      <c r="CB75" s="258"/>
      <c r="CC75" s="258"/>
      <c r="CD75" s="258"/>
      <c r="CE75" s="265"/>
      <c r="CF75" s="251"/>
      <c r="CG75" s="258"/>
      <c r="CH75" s="258"/>
      <c r="CI75" s="258"/>
      <c r="CJ75" s="258"/>
      <c r="CK75" s="258"/>
      <c r="CL75" s="257"/>
      <c r="CM75" s="251"/>
      <c r="CN75" s="258"/>
      <c r="CO75" s="258"/>
      <c r="CP75" s="258"/>
      <c r="CQ75" s="258"/>
      <c r="CR75" s="258"/>
      <c r="CS75" s="265"/>
      <c r="CT75" s="251"/>
      <c r="CU75" s="246"/>
      <c r="CV75" s="246"/>
      <c r="CW75" s="246"/>
      <c r="CX75" s="246"/>
      <c r="CY75" s="249"/>
      <c r="CZ75" s="251"/>
      <c r="DA75" s="246"/>
      <c r="DB75" s="246"/>
      <c r="DC75" s="246"/>
      <c r="DD75" s="246"/>
      <c r="DE75" s="250"/>
      <c r="DF75" s="258"/>
      <c r="DG75" s="246"/>
      <c r="DH75" s="246"/>
      <c r="DI75" s="246"/>
      <c r="DJ75" s="246"/>
      <c r="DK75" s="250"/>
    </row>
    <row r="76" spans="1:115" s="252" customFormat="1" ht="13.5">
      <c r="A76" s="246">
        <v>1773</v>
      </c>
      <c r="B76" s="247" t="s">
        <v>821</v>
      </c>
      <c r="C76" s="246">
        <v>0</v>
      </c>
      <c r="D76" s="246">
        <v>0</v>
      </c>
      <c r="E76" s="246">
        <v>2</v>
      </c>
      <c r="F76" s="248" t="s">
        <v>822</v>
      </c>
      <c r="G76" s="246" t="s">
        <v>1682</v>
      </c>
      <c r="H76" s="246" t="s">
        <v>1353</v>
      </c>
      <c r="I76" s="246" t="s">
        <v>931</v>
      </c>
      <c r="J76" s="246"/>
      <c r="K76" s="246"/>
      <c r="L76" s="246"/>
      <c r="M76" s="246"/>
      <c r="N76" s="246" t="s">
        <v>38</v>
      </c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 t="s">
        <v>1190</v>
      </c>
      <c r="AA76" s="246"/>
      <c r="AB76" s="246"/>
      <c r="AC76" s="246"/>
      <c r="AD76" s="246"/>
      <c r="AE76" s="246"/>
      <c r="AF76" s="246"/>
      <c r="AG76" s="249" t="s">
        <v>1683</v>
      </c>
      <c r="AH76" s="249"/>
      <c r="AI76" s="251"/>
      <c r="AJ76" s="246"/>
      <c r="AK76" s="250"/>
      <c r="AL76" s="251"/>
      <c r="AM76" s="246"/>
      <c r="AN76" s="249"/>
      <c r="AO76" s="251"/>
      <c r="AP76" s="258"/>
      <c r="AQ76" s="265"/>
      <c r="AR76" s="251"/>
      <c r="AS76" s="258"/>
      <c r="AT76" s="258"/>
      <c r="AU76" s="265"/>
      <c r="AV76" s="251"/>
      <c r="AW76" s="258"/>
      <c r="AX76" s="258"/>
      <c r="AY76" s="265"/>
      <c r="AZ76" s="251"/>
      <c r="BA76" s="258"/>
      <c r="BB76" s="258"/>
      <c r="BC76" s="257"/>
      <c r="BD76" s="251"/>
      <c r="BE76" s="258"/>
      <c r="BF76" s="258"/>
      <c r="BG76" s="258"/>
      <c r="BH76" s="258"/>
      <c r="BI76" s="258"/>
      <c r="BJ76" s="265"/>
      <c r="BK76" s="251"/>
      <c r="BL76" s="258"/>
      <c r="BM76" s="258"/>
      <c r="BN76" s="258"/>
      <c r="BO76" s="258"/>
      <c r="BP76" s="258"/>
      <c r="BQ76" s="265"/>
      <c r="BR76" s="251"/>
      <c r="BS76" s="258"/>
      <c r="BT76" s="258"/>
      <c r="BU76" s="258"/>
      <c r="BV76" s="258"/>
      <c r="BW76" s="258"/>
      <c r="BX76" s="257"/>
      <c r="BY76" s="251"/>
      <c r="BZ76" s="258"/>
      <c r="CA76" s="258"/>
      <c r="CB76" s="258"/>
      <c r="CC76" s="258"/>
      <c r="CD76" s="258"/>
      <c r="CE76" s="265"/>
      <c r="CF76" s="251"/>
      <c r="CG76" s="258"/>
      <c r="CH76" s="258"/>
      <c r="CI76" s="258"/>
      <c r="CJ76" s="258"/>
      <c r="CK76" s="258"/>
      <c r="CL76" s="257"/>
      <c r="CM76" s="251"/>
      <c r="CN76" s="258"/>
      <c r="CO76" s="258"/>
      <c r="CP76" s="258"/>
      <c r="CQ76" s="258"/>
      <c r="CR76" s="258"/>
      <c r="CS76" s="265"/>
      <c r="CT76" s="251"/>
      <c r="CU76" s="246"/>
      <c r="CV76" s="246"/>
      <c r="CW76" s="246"/>
      <c r="CX76" s="246"/>
      <c r="CY76" s="249"/>
      <c r="CZ76" s="251"/>
      <c r="DA76" s="246"/>
      <c r="DB76" s="246"/>
      <c r="DC76" s="246"/>
      <c r="DD76" s="246"/>
      <c r="DE76" s="250"/>
      <c r="DF76" s="258"/>
      <c r="DG76" s="246"/>
      <c r="DH76" s="246"/>
      <c r="DI76" s="246"/>
      <c r="DJ76" s="246"/>
      <c r="DK76" s="250"/>
    </row>
    <row r="77" spans="1:115" s="252" customFormat="1" ht="13.5">
      <c r="A77" s="246">
        <v>1777</v>
      </c>
      <c r="B77" s="247" t="s">
        <v>1684</v>
      </c>
      <c r="C77" s="246">
        <v>0</v>
      </c>
      <c r="D77" s="246">
        <v>0</v>
      </c>
      <c r="E77" s="246">
        <v>2</v>
      </c>
      <c r="F77" s="248" t="s">
        <v>1685</v>
      </c>
      <c r="G77" s="246" t="s">
        <v>1617</v>
      </c>
      <c r="H77" s="246" t="s">
        <v>1353</v>
      </c>
      <c r="I77" s="246" t="s">
        <v>931</v>
      </c>
      <c r="J77" s="246"/>
      <c r="K77" s="246"/>
      <c r="L77" s="246"/>
      <c r="M77" s="246"/>
      <c r="N77" s="246" t="s">
        <v>38</v>
      </c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 t="s">
        <v>1190</v>
      </c>
      <c r="AA77" s="246"/>
      <c r="AB77" s="246"/>
      <c r="AC77" s="246"/>
      <c r="AD77" s="246"/>
      <c r="AE77" s="246"/>
      <c r="AF77" s="246"/>
      <c r="AG77" s="249" t="s">
        <v>1618</v>
      </c>
      <c r="AH77" s="249"/>
      <c r="AI77" s="251"/>
      <c r="AJ77" s="246"/>
      <c r="AK77" s="250"/>
      <c r="AL77" s="251"/>
      <c r="AM77" s="246"/>
      <c r="AN77" s="249"/>
      <c r="AO77" s="251"/>
      <c r="AP77" s="258"/>
      <c r="AQ77" s="265"/>
      <c r="AR77" s="251"/>
      <c r="AS77" s="258"/>
      <c r="AT77" s="258"/>
      <c r="AU77" s="265"/>
      <c r="AV77" s="251"/>
      <c r="AW77" s="258"/>
      <c r="AX77" s="258"/>
      <c r="AY77" s="265"/>
      <c r="AZ77" s="251"/>
      <c r="BA77" s="258"/>
      <c r="BB77" s="258"/>
      <c r="BC77" s="257"/>
      <c r="BD77" s="251"/>
      <c r="BE77" s="258"/>
      <c r="BF77" s="258"/>
      <c r="BG77" s="258"/>
      <c r="BH77" s="258"/>
      <c r="BI77" s="258"/>
      <c r="BJ77" s="265"/>
      <c r="BK77" s="251"/>
      <c r="BL77" s="258"/>
      <c r="BM77" s="258"/>
      <c r="BN77" s="258"/>
      <c r="BO77" s="258"/>
      <c r="BP77" s="258"/>
      <c r="BQ77" s="265"/>
      <c r="BR77" s="251"/>
      <c r="BS77" s="258"/>
      <c r="BT77" s="258"/>
      <c r="BU77" s="258"/>
      <c r="BV77" s="258"/>
      <c r="BW77" s="258"/>
      <c r="BX77" s="257"/>
      <c r="BY77" s="251"/>
      <c r="BZ77" s="258"/>
      <c r="CA77" s="258"/>
      <c r="CB77" s="258"/>
      <c r="CC77" s="258"/>
      <c r="CD77" s="258"/>
      <c r="CE77" s="265"/>
      <c r="CF77" s="251"/>
      <c r="CG77" s="258"/>
      <c r="CH77" s="258"/>
      <c r="CI77" s="258"/>
      <c r="CJ77" s="258"/>
      <c r="CK77" s="258"/>
      <c r="CL77" s="257"/>
      <c r="CM77" s="251"/>
      <c r="CN77" s="258"/>
      <c r="CO77" s="258"/>
      <c r="CP77" s="258"/>
      <c r="CQ77" s="258"/>
      <c r="CR77" s="258"/>
      <c r="CS77" s="265"/>
      <c r="CT77" s="251"/>
      <c r="CU77" s="246"/>
      <c r="CV77" s="246"/>
      <c r="CW77" s="246"/>
      <c r="CX77" s="246"/>
      <c r="CY77" s="249"/>
      <c r="CZ77" s="251"/>
      <c r="DA77" s="246"/>
      <c r="DB77" s="246"/>
      <c r="DC77" s="246"/>
      <c r="DD77" s="246"/>
      <c r="DE77" s="250"/>
      <c r="DF77" s="258"/>
      <c r="DG77" s="246"/>
      <c r="DH77" s="246"/>
      <c r="DI77" s="246"/>
      <c r="DJ77" s="246"/>
      <c r="DK77" s="250"/>
    </row>
    <row r="78" spans="1:115" s="252" customFormat="1" ht="13.5">
      <c r="A78" s="246">
        <v>1782</v>
      </c>
      <c r="B78" s="247" t="s">
        <v>1619</v>
      </c>
      <c r="C78" s="246">
        <v>0</v>
      </c>
      <c r="D78" s="246">
        <v>0</v>
      </c>
      <c r="E78" s="246">
        <v>2</v>
      </c>
      <c r="F78" s="248" t="s">
        <v>1620</v>
      </c>
      <c r="G78" s="246" t="s">
        <v>1621</v>
      </c>
      <c r="H78" s="246" t="s">
        <v>1353</v>
      </c>
      <c r="I78" s="246" t="s">
        <v>931</v>
      </c>
      <c r="J78" s="246"/>
      <c r="K78" s="246"/>
      <c r="L78" s="246"/>
      <c r="M78" s="246"/>
      <c r="N78" s="246" t="s">
        <v>38</v>
      </c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 t="s">
        <v>1190</v>
      </c>
      <c r="AA78" s="246"/>
      <c r="AB78" s="246"/>
      <c r="AC78" s="246"/>
      <c r="AD78" s="246"/>
      <c r="AE78" s="246"/>
      <c r="AF78" s="246"/>
      <c r="AG78" s="249" t="s">
        <v>1622</v>
      </c>
      <c r="AH78" s="249"/>
      <c r="AI78" s="251"/>
      <c r="AJ78" s="246"/>
      <c r="AK78" s="250"/>
      <c r="AL78" s="251"/>
      <c r="AM78" s="246"/>
      <c r="AN78" s="249"/>
      <c r="AO78" s="251"/>
      <c r="AP78" s="258"/>
      <c r="AQ78" s="265"/>
      <c r="AR78" s="251"/>
      <c r="AS78" s="258"/>
      <c r="AT78" s="258"/>
      <c r="AU78" s="265"/>
      <c r="AV78" s="251"/>
      <c r="AW78" s="258"/>
      <c r="AX78" s="258"/>
      <c r="AY78" s="265"/>
      <c r="AZ78" s="251"/>
      <c r="BA78" s="258"/>
      <c r="BB78" s="258"/>
      <c r="BC78" s="257"/>
      <c r="BD78" s="251"/>
      <c r="BE78" s="258"/>
      <c r="BF78" s="258"/>
      <c r="BG78" s="258"/>
      <c r="BH78" s="258"/>
      <c r="BI78" s="258"/>
      <c r="BJ78" s="265"/>
      <c r="BK78" s="251"/>
      <c r="BL78" s="258"/>
      <c r="BM78" s="258"/>
      <c r="BN78" s="258"/>
      <c r="BO78" s="258"/>
      <c r="BP78" s="258"/>
      <c r="BQ78" s="265"/>
      <c r="BR78" s="251"/>
      <c r="BS78" s="258"/>
      <c r="BT78" s="258"/>
      <c r="BU78" s="258"/>
      <c r="BV78" s="258"/>
      <c r="BW78" s="258"/>
      <c r="BX78" s="257"/>
      <c r="BY78" s="251"/>
      <c r="BZ78" s="258"/>
      <c r="CA78" s="258"/>
      <c r="CB78" s="258"/>
      <c r="CC78" s="258"/>
      <c r="CD78" s="258"/>
      <c r="CE78" s="265"/>
      <c r="CF78" s="251"/>
      <c r="CG78" s="258"/>
      <c r="CH78" s="258"/>
      <c r="CI78" s="258"/>
      <c r="CJ78" s="258"/>
      <c r="CK78" s="258"/>
      <c r="CL78" s="257"/>
      <c r="CM78" s="251"/>
      <c r="CN78" s="258"/>
      <c r="CO78" s="258"/>
      <c r="CP78" s="258"/>
      <c r="CQ78" s="258"/>
      <c r="CR78" s="258"/>
      <c r="CS78" s="265"/>
      <c r="CT78" s="251"/>
      <c r="CU78" s="246"/>
      <c r="CV78" s="246"/>
      <c r="CW78" s="246"/>
      <c r="CX78" s="246"/>
      <c r="CY78" s="249"/>
      <c r="CZ78" s="251"/>
      <c r="DA78" s="246"/>
      <c r="DB78" s="246"/>
      <c r="DC78" s="246"/>
      <c r="DD78" s="246"/>
      <c r="DE78" s="250"/>
      <c r="DF78" s="258"/>
      <c r="DG78" s="246"/>
      <c r="DH78" s="246"/>
      <c r="DI78" s="246"/>
      <c r="DJ78" s="246"/>
      <c r="DK78" s="250"/>
    </row>
    <row r="79" spans="1:115" s="252" customFormat="1" ht="13.5">
      <c r="A79" s="246">
        <v>1788</v>
      </c>
      <c r="B79" s="247" t="s">
        <v>1623</v>
      </c>
      <c r="C79" s="246">
        <v>0</v>
      </c>
      <c r="D79" s="246">
        <v>0</v>
      </c>
      <c r="E79" s="246">
        <v>2</v>
      </c>
      <c r="F79" s="248" t="s">
        <v>1624</v>
      </c>
      <c r="G79" s="246" t="s">
        <v>1625</v>
      </c>
      <c r="H79" s="246" t="s">
        <v>1353</v>
      </c>
      <c r="I79" s="246" t="s">
        <v>931</v>
      </c>
      <c r="J79" s="246"/>
      <c r="K79" s="246"/>
      <c r="L79" s="246"/>
      <c r="M79" s="246"/>
      <c r="N79" s="246" t="s">
        <v>38</v>
      </c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 t="s">
        <v>1190</v>
      </c>
      <c r="AA79" s="246"/>
      <c r="AB79" s="246"/>
      <c r="AC79" s="246"/>
      <c r="AD79" s="246"/>
      <c r="AE79" s="246"/>
      <c r="AF79" s="246"/>
      <c r="AG79" s="249" t="s">
        <v>1626</v>
      </c>
      <c r="AH79" s="249"/>
      <c r="AI79" s="251"/>
      <c r="AJ79" s="246"/>
      <c r="AK79" s="250"/>
      <c r="AL79" s="251"/>
      <c r="AM79" s="246"/>
      <c r="AN79" s="249"/>
      <c r="AO79" s="251"/>
      <c r="AP79" s="258"/>
      <c r="AQ79" s="265"/>
      <c r="AR79" s="251"/>
      <c r="AS79" s="258"/>
      <c r="AT79" s="258"/>
      <c r="AU79" s="265"/>
      <c r="AV79" s="251"/>
      <c r="AW79" s="258"/>
      <c r="AX79" s="258"/>
      <c r="AY79" s="265"/>
      <c r="AZ79" s="251"/>
      <c r="BA79" s="258"/>
      <c r="BB79" s="258"/>
      <c r="BC79" s="257"/>
      <c r="BD79" s="251"/>
      <c r="BE79" s="258"/>
      <c r="BF79" s="258"/>
      <c r="BG79" s="258"/>
      <c r="BH79" s="258"/>
      <c r="BI79" s="258"/>
      <c r="BJ79" s="265"/>
      <c r="BK79" s="251"/>
      <c r="BL79" s="258"/>
      <c r="BM79" s="258"/>
      <c r="BN79" s="258"/>
      <c r="BO79" s="258"/>
      <c r="BP79" s="258"/>
      <c r="BQ79" s="265"/>
      <c r="BR79" s="251"/>
      <c r="BS79" s="258"/>
      <c r="BT79" s="258"/>
      <c r="BU79" s="258"/>
      <c r="BV79" s="258"/>
      <c r="BW79" s="258"/>
      <c r="BX79" s="257"/>
      <c r="BY79" s="251"/>
      <c r="BZ79" s="258"/>
      <c r="CA79" s="258"/>
      <c r="CB79" s="258"/>
      <c r="CC79" s="258"/>
      <c r="CD79" s="258"/>
      <c r="CE79" s="265"/>
      <c r="CF79" s="251"/>
      <c r="CG79" s="258"/>
      <c r="CH79" s="258"/>
      <c r="CI79" s="258"/>
      <c r="CJ79" s="258"/>
      <c r="CK79" s="258"/>
      <c r="CL79" s="257"/>
      <c r="CM79" s="251"/>
      <c r="CN79" s="258"/>
      <c r="CO79" s="258"/>
      <c r="CP79" s="258"/>
      <c r="CQ79" s="258"/>
      <c r="CR79" s="258"/>
      <c r="CS79" s="265"/>
      <c r="CT79" s="251"/>
      <c r="CU79" s="246"/>
      <c r="CV79" s="246"/>
      <c r="CW79" s="246"/>
      <c r="CX79" s="246"/>
      <c r="CY79" s="249"/>
      <c r="CZ79" s="251"/>
      <c r="DA79" s="246"/>
      <c r="DB79" s="246"/>
      <c r="DC79" s="246"/>
      <c r="DD79" s="246"/>
      <c r="DE79" s="250"/>
      <c r="DF79" s="258"/>
      <c r="DG79" s="246"/>
      <c r="DH79" s="246"/>
      <c r="DI79" s="246"/>
      <c r="DJ79" s="246"/>
      <c r="DK79" s="250"/>
    </row>
    <row r="80" spans="1:115" s="252" customFormat="1" ht="13.5">
      <c r="A80" s="246">
        <v>1795</v>
      </c>
      <c r="B80" s="247" t="s">
        <v>1627</v>
      </c>
      <c r="C80" s="246">
        <v>0</v>
      </c>
      <c r="D80" s="246">
        <v>0</v>
      </c>
      <c r="E80" s="246">
        <v>2</v>
      </c>
      <c r="F80" s="248" t="s">
        <v>1628</v>
      </c>
      <c r="G80" s="246" t="s">
        <v>1629</v>
      </c>
      <c r="H80" s="246" t="s">
        <v>1353</v>
      </c>
      <c r="I80" s="246" t="s">
        <v>931</v>
      </c>
      <c r="J80" s="246"/>
      <c r="K80" s="246"/>
      <c r="L80" s="246"/>
      <c r="M80" s="246"/>
      <c r="N80" s="246" t="s">
        <v>38</v>
      </c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 t="s">
        <v>1190</v>
      </c>
      <c r="AA80" s="246"/>
      <c r="AB80" s="246"/>
      <c r="AC80" s="246"/>
      <c r="AD80" s="246"/>
      <c r="AE80" s="246"/>
      <c r="AF80" s="246"/>
      <c r="AG80" s="249" t="s">
        <v>1622</v>
      </c>
      <c r="AH80" s="249"/>
      <c r="AI80" s="251"/>
      <c r="AJ80" s="246"/>
      <c r="AK80" s="250"/>
      <c r="AL80" s="251"/>
      <c r="AM80" s="246"/>
      <c r="AN80" s="249"/>
      <c r="AO80" s="251"/>
      <c r="AP80" s="258"/>
      <c r="AQ80" s="265"/>
      <c r="AR80" s="251"/>
      <c r="AS80" s="258"/>
      <c r="AT80" s="258"/>
      <c r="AU80" s="265"/>
      <c r="AV80" s="251"/>
      <c r="AW80" s="258"/>
      <c r="AX80" s="258"/>
      <c r="AY80" s="265"/>
      <c r="AZ80" s="251"/>
      <c r="BA80" s="258"/>
      <c r="BB80" s="258"/>
      <c r="BC80" s="257"/>
      <c r="BD80" s="251"/>
      <c r="BE80" s="258"/>
      <c r="BF80" s="258"/>
      <c r="BG80" s="258"/>
      <c r="BH80" s="258"/>
      <c r="BI80" s="258"/>
      <c r="BJ80" s="265"/>
      <c r="BK80" s="251"/>
      <c r="BL80" s="258"/>
      <c r="BM80" s="258"/>
      <c r="BN80" s="258"/>
      <c r="BO80" s="258"/>
      <c r="BP80" s="258"/>
      <c r="BQ80" s="265"/>
      <c r="BR80" s="251"/>
      <c r="BS80" s="258"/>
      <c r="BT80" s="258"/>
      <c r="BU80" s="258"/>
      <c r="BV80" s="258"/>
      <c r="BW80" s="258"/>
      <c r="BX80" s="257"/>
      <c r="BY80" s="251"/>
      <c r="BZ80" s="258"/>
      <c r="CA80" s="258"/>
      <c r="CB80" s="258"/>
      <c r="CC80" s="258"/>
      <c r="CD80" s="258"/>
      <c r="CE80" s="265"/>
      <c r="CF80" s="251"/>
      <c r="CG80" s="258"/>
      <c r="CH80" s="258"/>
      <c r="CI80" s="258"/>
      <c r="CJ80" s="258"/>
      <c r="CK80" s="258"/>
      <c r="CL80" s="257"/>
      <c r="CM80" s="251"/>
      <c r="CN80" s="258"/>
      <c r="CO80" s="258"/>
      <c r="CP80" s="258"/>
      <c r="CQ80" s="258"/>
      <c r="CR80" s="258"/>
      <c r="CS80" s="265"/>
      <c r="CT80" s="251"/>
      <c r="CU80" s="246"/>
      <c r="CV80" s="246"/>
      <c r="CW80" s="246"/>
      <c r="CX80" s="246"/>
      <c r="CY80" s="249"/>
      <c r="CZ80" s="251"/>
      <c r="DA80" s="246"/>
      <c r="DB80" s="246"/>
      <c r="DC80" s="246"/>
      <c r="DD80" s="246"/>
      <c r="DE80" s="250"/>
      <c r="DF80" s="258"/>
      <c r="DG80" s="246"/>
      <c r="DH80" s="246"/>
      <c r="DI80" s="246"/>
      <c r="DJ80" s="246"/>
      <c r="DK80" s="250"/>
    </row>
    <row r="81" spans="1:115" s="252" customFormat="1" ht="13.5">
      <c r="A81" s="246">
        <v>1801</v>
      </c>
      <c r="B81" s="247" t="s">
        <v>1630</v>
      </c>
      <c r="C81" s="246">
        <v>0</v>
      </c>
      <c r="D81" s="246">
        <v>0</v>
      </c>
      <c r="E81" s="246">
        <v>2</v>
      </c>
      <c r="F81" s="248" t="s">
        <v>950</v>
      </c>
      <c r="G81" s="246" t="s">
        <v>951</v>
      </c>
      <c r="H81" s="246" t="s">
        <v>1353</v>
      </c>
      <c r="I81" s="246" t="s">
        <v>931</v>
      </c>
      <c r="J81" s="246"/>
      <c r="K81" s="246"/>
      <c r="L81" s="246"/>
      <c r="M81" s="246"/>
      <c r="N81" s="246" t="s">
        <v>38</v>
      </c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 t="s">
        <v>1190</v>
      </c>
      <c r="AA81" s="246"/>
      <c r="AB81" s="246"/>
      <c r="AC81" s="246"/>
      <c r="AD81" s="246"/>
      <c r="AE81" s="246"/>
      <c r="AF81" s="246"/>
      <c r="AG81" s="249" t="s">
        <v>1626</v>
      </c>
      <c r="AH81" s="249"/>
      <c r="AI81" s="251"/>
      <c r="AJ81" s="246"/>
      <c r="AK81" s="250"/>
      <c r="AL81" s="251"/>
      <c r="AM81" s="246"/>
      <c r="AN81" s="249"/>
      <c r="AO81" s="251"/>
      <c r="AP81" s="258"/>
      <c r="AQ81" s="265"/>
      <c r="AR81" s="251"/>
      <c r="AS81" s="258"/>
      <c r="AT81" s="258"/>
      <c r="AU81" s="265"/>
      <c r="AV81" s="251"/>
      <c r="AW81" s="258"/>
      <c r="AX81" s="258"/>
      <c r="AY81" s="265"/>
      <c r="AZ81" s="251"/>
      <c r="BA81" s="258"/>
      <c r="BB81" s="258"/>
      <c r="BC81" s="257"/>
      <c r="BD81" s="251"/>
      <c r="BE81" s="258"/>
      <c r="BF81" s="258"/>
      <c r="BG81" s="258"/>
      <c r="BH81" s="258"/>
      <c r="BI81" s="258"/>
      <c r="BJ81" s="265"/>
      <c r="BK81" s="251"/>
      <c r="BL81" s="258"/>
      <c r="BM81" s="258"/>
      <c r="BN81" s="258"/>
      <c r="BO81" s="258"/>
      <c r="BP81" s="258"/>
      <c r="BQ81" s="265"/>
      <c r="BR81" s="251"/>
      <c r="BS81" s="258"/>
      <c r="BT81" s="258"/>
      <c r="BU81" s="258"/>
      <c r="BV81" s="258"/>
      <c r="BW81" s="258"/>
      <c r="BX81" s="257"/>
      <c r="BY81" s="251"/>
      <c r="BZ81" s="258"/>
      <c r="CA81" s="258"/>
      <c r="CB81" s="258"/>
      <c r="CC81" s="258"/>
      <c r="CD81" s="258"/>
      <c r="CE81" s="265"/>
      <c r="CF81" s="251"/>
      <c r="CG81" s="258"/>
      <c r="CH81" s="258"/>
      <c r="CI81" s="258"/>
      <c r="CJ81" s="258"/>
      <c r="CK81" s="258"/>
      <c r="CL81" s="257"/>
      <c r="CM81" s="251"/>
      <c r="CN81" s="258"/>
      <c r="CO81" s="258"/>
      <c r="CP81" s="258"/>
      <c r="CQ81" s="258"/>
      <c r="CR81" s="258"/>
      <c r="CS81" s="265"/>
      <c r="CT81" s="251"/>
      <c r="CU81" s="246"/>
      <c r="CV81" s="246"/>
      <c r="CW81" s="246"/>
      <c r="CX81" s="246"/>
      <c r="CY81" s="249"/>
      <c r="CZ81" s="251"/>
      <c r="DA81" s="246"/>
      <c r="DB81" s="246"/>
      <c r="DC81" s="246"/>
      <c r="DD81" s="246"/>
      <c r="DE81" s="250"/>
      <c r="DF81" s="258"/>
      <c r="DG81" s="246"/>
      <c r="DH81" s="246"/>
      <c r="DI81" s="246"/>
      <c r="DJ81" s="246"/>
      <c r="DK81" s="250"/>
    </row>
    <row r="82" spans="1:115" s="252" customFormat="1" ht="13.5">
      <c r="A82" s="246">
        <v>1808</v>
      </c>
      <c r="B82" s="247" t="s">
        <v>952</v>
      </c>
      <c r="C82" s="246">
        <v>0</v>
      </c>
      <c r="D82" s="246">
        <v>0</v>
      </c>
      <c r="E82" s="246">
        <v>1</v>
      </c>
      <c r="F82" s="248" t="s">
        <v>953</v>
      </c>
      <c r="G82" s="246"/>
      <c r="H82" s="246" t="s">
        <v>1353</v>
      </c>
      <c r="I82" s="246" t="s">
        <v>931</v>
      </c>
      <c r="J82" s="246"/>
      <c r="K82" s="246"/>
      <c r="L82" s="246"/>
      <c r="M82" s="246"/>
      <c r="N82" s="246" t="s">
        <v>38</v>
      </c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 t="s">
        <v>1190</v>
      </c>
      <c r="AA82" s="246"/>
      <c r="AB82" s="246"/>
      <c r="AC82" s="246"/>
      <c r="AD82" s="246"/>
      <c r="AE82" s="246"/>
      <c r="AF82" s="246"/>
      <c r="AG82" s="249" t="s">
        <v>954</v>
      </c>
      <c r="AH82" s="249"/>
      <c r="AI82" s="251"/>
      <c r="AJ82" s="246"/>
      <c r="AK82" s="250"/>
      <c r="AL82" s="251"/>
      <c r="AM82" s="246"/>
      <c r="AN82" s="249"/>
      <c r="AO82" s="251"/>
      <c r="AP82" s="258"/>
      <c r="AQ82" s="265"/>
      <c r="AR82" s="251"/>
      <c r="AS82" s="258"/>
      <c r="AT82" s="258"/>
      <c r="AU82" s="265"/>
      <c r="AV82" s="251"/>
      <c r="AW82" s="258"/>
      <c r="AX82" s="258"/>
      <c r="AY82" s="265"/>
      <c r="AZ82" s="251"/>
      <c r="BA82" s="258"/>
      <c r="BB82" s="258"/>
      <c r="BC82" s="257"/>
      <c r="BD82" s="251"/>
      <c r="BE82" s="258"/>
      <c r="BF82" s="258"/>
      <c r="BG82" s="258"/>
      <c r="BH82" s="258"/>
      <c r="BI82" s="258"/>
      <c r="BJ82" s="265"/>
      <c r="BK82" s="251"/>
      <c r="BL82" s="258"/>
      <c r="BM82" s="258"/>
      <c r="BN82" s="258"/>
      <c r="BO82" s="258"/>
      <c r="BP82" s="258"/>
      <c r="BQ82" s="265"/>
      <c r="BR82" s="251"/>
      <c r="BS82" s="258"/>
      <c r="BT82" s="258"/>
      <c r="BU82" s="258"/>
      <c r="BV82" s="258"/>
      <c r="BW82" s="258"/>
      <c r="BX82" s="257"/>
      <c r="BY82" s="251"/>
      <c r="BZ82" s="258"/>
      <c r="CA82" s="258"/>
      <c r="CB82" s="258"/>
      <c r="CC82" s="258"/>
      <c r="CD82" s="258"/>
      <c r="CE82" s="265"/>
      <c r="CF82" s="251"/>
      <c r="CG82" s="258"/>
      <c r="CH82" s="258"/>
      <c r="CI82" s="258"/>
      <c r="CJ82" s="258"/>
      <c r="CK82" s="258"/>
      <c r="CL82" s="257"/>
      <c r="CM82" s="251"/>
      <c r="CN82" s="258"/>
      <c r="CO82" s="258"/>
      <c r="CP82" s="258"/>
      <c r="CQ82" s="258"/>
      <c r="CR82" s="258"/>
      <c r="CS82" s="265"/>
      <c r="CT82" s="251"/>
      <c r="CU82" s="246"/>
      <c r="CV82" s="246"/>
      <c r="CW82" s="246"/>
      <c r="CX82" s="246"/>
      <c r="CY82" s="249"/>
      <c r="CZ82" s="251"/>
      <c r="DA82" s="246"/>
      <c r="DB82" s="246"/>
      <c r="DC82" s="246"/>
      <c r="DD82" s="246"/>
      <c r="DE82" s="250"/>
      <c r="DF82" s="258"/>
      <c r="DG82" s="246"/>
      <c r="DH82" s="246"/>
      <c r="DI82" s="246"/>
      <c r="DJ82" s="246"/>
      <c r="DK82" s="250"/>
    </row>
    <row r="83" spans="1:115" s="252" customFormat="1" ht="13.5">
      <c r="A83" s="246">
        <v>1817</v>
      </c>
      <c r="B83" s="247" t="s">
        <v>955</v>
      </c>
      <c r="C83" s="246">
        <v>0</v>
      </c>
      <c r="D83" s="246">
        <v>0</v>
      </c>
      <c r="E83" s="246">
        <v>2</v>
      </c>
      <c r="F83" s="248" t="s">
        <v>956</v>
      </c>
      <c r="G83" s="246" t="s">
        <v>956</v>
      </c>
      <c r="H83" s="246" t="s">
        <v>1353</v>
      </c>
      <c r="I83" s="246" t="s">
        <v>931</v>
      </c>
      <c r="J83" s="246"/>
      <c r="K83" s="246"/>
      <c r="L83" s="246"/>
      <c r="M83" s="246"/>
      <c r="N83" s="246" t="s">
        <v>38</v>
      </c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9" t="s">
        <v>957</v>
      </c>
      <c r="AH83" s="249"/>
      <c r="AI83" s="251"/>
      <c r="AJ83" s="246"/>
      <c r="AK83" s="250"/>
      <c r="AL83" s="251"/>
      <c r="AM83" s="246"/>
      <c r="AN83" s="249"/>
      <c r="AO83" s="251"/>
      <c r="AP83" s="258"/>
      <c r="AQ83" s="265"/>
      <c r="AR83" s="251"/>
      <c r="AS83" s="258"/>
      <c r="AT83" s="258"/>
      <c r="AU83" s="265"/>
      <c r="AV83" s="251"/>
      <c r="AW83" s="258"/>
      <c r="AX83" s="258"/>
      <c r="AY83" s="265"/>
      <c r="AZ83" s="251"/>
      <c r="BA83" s="258"/>
      <c r="BB83" s="258"/>
      <c r="BC83" s="257"/>
      <c r="BD83" s="251"/>
      <c r="BE83" s="258"/>
      <c r="BF83" s="258"/>
      <c r="BG83" s="258"/>
      <c r="BH83" s="258"/>
      <c r="BI83" s="258"/>
      <c r="BJ83" s="265"/>
      <c r="BK83" s="251"/>
      <c r="BL83" s="258"/>
      <c r="BM83" s="258"/>
      <c r="BN83" s="258"/>
      <c r="BO83" s="258"/>
      <c r="BP83" s="258"/>
      <c r="BQ83" s="265"/>
      <c r="BR83" s="251"/>
      <c r="BS83" s="258"/>
      <c r="BT83" s="258"/>
      <c r="BU83" s="258"/>
      <c r="BV83" s="258"/>
      <c r="BW83" s="258"/>
      <c r="BX83" s="257"/>
      <c r="BY83" s="251"/>
      <c r="BZ83" s="258"/>
      <c r="CA83" s="258"/>
      <c r="CB83" s="258"/>
      <c r="CC83" s="258"/>
      <c r="CD83" s="258"/>
      <c r="CE83" s="265"/>
      <c r="CF83" s="251"/>
      <c r="CG83" s="258"/>
      <c r="CH83" s="258"/>
      <c r="CI83" s="258"/>
      <c r="CJ83" s="258"/>
      <c r="CK83" s="258"/>
      <c r="CL83" s="257"/>
      <c r="CM83" s="251"/>
      <c r="CN83" s="258"/>
      <c r="CO83" s="258"/>
      <c r="CP83" s="258"/>
      <c r="CQ83" s="258"/>
      <c r="CR83" s="258"/>
      <c r="CS83" s="265"/>
      <c r="CT83" s="251"/>
      <c r="CU83" s="246"/>
      <c r="CV83" s="246"/>
      <c r="CW83" s="246"/>
      <c r="CX83" s="246"/>
      <c r="CY83" s="249"/>
      <c r="CZ83" s="251"/>
      <c r="DA83" s="246"/>
      <c r="DB83" s="246"/>
      <c r="DC83" s="246"/>
      <c r="DD83" s="246"/>
      <c r="DE83" s="250"/>
      <c r="DF83" s="258"/>
      <c r="DG83" s="246"/>
      <c r="DH83" s="246"/>
      <c r="DI83" s="246"/>
      <c r="DJ83" s="246"/>
      <c r="DK83" s="250"/>
    </row>
    <row r="84" spans="1:115" s="252" customFormat="1" ht="13.5">
      <c r="A84" s="246">
        <v>1824</v>
      </c>
      <c r="B84" s="247" t="s">
        <v>958</v>
      </c>
      <c r="C84" s="246">
        <v>0</v>
      </c>
      <c r="D84" s="246">
        <v>0</v>
      </c>
      <c r="E84" s="246">
        <v>2</v>
      </c>
      <c r="F84" s="248" t="s">
        <v>959</v>
      </c>
      <c r="G84" s="246" t="s">
        <v>959</v>
      </c>
      <c r="H84" s="246" t="s">
        <v>1353</v>
      </c>
      <c r="I84" s="246" t="s">
        <v>931</v>
      </c>
      <c r="J84" s="246"/>
      <c r="K84" s="246"/>
      <c r="L84" s="246"/>
      <c r="M84" s="246"/>
      <c r="N84" s="246" t="s">
        <v>286</v>
      </c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9" t="s">
        <v>960</v>
      </c>
      <c r="AH84" s="249"/>
      <c r="AI84" s="251"/>
      <c r="AJ84" s="246"/>
      <c r="AK84" s="250"/>
      <c r="AL84" s="251"/>
      <c r="AM84" s="246"/>
      <c r="AN84" s="249"/>
      <c r="AO84" s="251"/>
      <c r="AP84" s="258"/>
      <c r="AQ84" s="265"/>
      <c r="AR84" s="251"/>
      <c r="AS84" s="258"/>
      <c r="AT84" s="258"/>
      <c r="AU84" s="265"/>
      <c r="AV84" s="251"/>
      <c r="AW84" s="258"/>
      <c r="AX84" s="258"/>
      <c r="AY84" s="265"/>
      <c r="AZ84" s="251"/>
      <c r="BA84" s="258"/>
      <c r="BB84" s="258"/>
      <c r="BC84" s="257"/>
      <c r="BD84" s="251"/>
      <c r="BE84" s="258"/>
      <c r="BF84" s="258"/>
      <c r="BG84" s="258"/>
      <c r="BH84" s="258"/>
      <c r="BI84" s="258"/>
      <c r="BJ84" s="265"/>
      <c r="BK84" s="251"/>
      <c r="BL84" s="258"/>
      <c r="BM84" s="258"/>
      <c r="BN84" s="258"/>
      <c r="BO84" s="258"/>
      <c r="BP84" s="258"/>
      <c r="BQ84" s="265"/>
      <c r="BR84" s="251"/>
      <c r="BS84" s="258"/>
      <c r="BT84" s="258"/>
      <c r="BU84" s="258"/>
      <c r="BV84" s="258"/>
      <c r="BW84" s="258"/>
      <c r="BX84" s="257"/>
      <c r="BY84" s="251"/>
      <c r="BZ84" s="258"/>
      <c r="CA84" s="258"/>
      <c r="CB84" s="258"/>
      <c r="CC84" s="258"/>
      <c r="CD84" s="258"/>
      <c r="CE84" s="265"/>
      <c r="CF84" s="251"/>
      <c r="CG84" s="258"/>
      <c r="CH84" s="258"/>
      <c r="CI84" s="258"/>
      <c r="CJ84" s="258"/>
      <c r="CK84" s="258"/>
      <c r="CL84" s="257"/>
      <c r="CM84" s="251"/>
      <c r="CN84" s="258"/>
      <c r="CO84" s="258"/>
      <c r="CP84" s="258"/>
      <c r="CQ84" s="258"/>
      <c r="CR84" s="258"/>
      <c r="CS84" s="265"/>
      <c r="CT84" s="251"/>
      <c r="CU84" s="246"/>
      <c r="CV84" s="246"/>
      <c r="CW84" s="246"/>
      <c r="CX84" s="246"/>
      <c r="CY84" s="249"/>
      <c r="CZ84" s="251"/>
      <c r="DA84" s="246"/>
      <c r="DB84" s="246"/>
      <c r="DC84" s="246"/>
      <c r="DD84" s="246"/>
      <c r="DE84" s="250"/>
      <c r="DF84" s="258"/>
      <c r="DG84" s="246"/>
      <c r="DH84" s="246"/>
      <c r="DI84" s="246"/>
      <c r="DJ84" s="246"/>
      <c r="DK84" s="250"/>
    </row>
    <row r="85" spans="1:115" s="252" customFormat="1" ht="13.5">
      <c r="A85" s="246">
        <v>1831</v>
      </c>
      <c r="B85" s="247" t="s">
        <v>961</v>
      </c>
      <c r="C85" s="246">
        <v>0</v>
      </c>
      <c r="D85" s="246">
        <v>0</v>
      </c>
      <c r="E85" s="246">
        <v>2</v>
      </c>
      <c r="F85" s="248" t="s">
        <v>962</v>
      </c>
      <c r="G85" s="246" t="s">
        <v>962</v>
      </c>
      <c r="H85" s="246" t="s">
        <v>1353</v>
      </c>
      <c r="I85" s="246" t="s">
        <v>931</v>
      </c>
      <c r="J85" s="246"/>
      <c r="K85" s="246"/>
      <c r="L85" s="246"/>
      <c r="M85" s="246"/>
      <c r="N85" s="246" t="s">
        <v>40</v>
      </c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9" t="s">
        <v>963</v>
      </c>
      <c r="AH85" s="249"/>
      <c r="AI85" s="251"/>
      <c r="AJ85" s="246"/>
      <c r="AK85" s="250"/>
      <c r="AL85" s="251"/>
      <c r="AM85" s="246"/>
      <c r="AN85" s="249"/>
      <c r="AO85" s="251"/>
      <c r="AP85" s="258"/>
      <c r="AQ85" s="265"/>
      <c r="AR85" s="251"/>
      <c r="AS85" s="258"/>
      <c r="AT85" s="258"/>
      <c r="AU85" s="265"/>
      <c r="AV85" s="251"/>
      <c r="AW85" s="258"/>
      <c r="AX85" s="258"/>
      <c r="AY85" s="265"/>
      <c r="AZ85" s="251"/>
      <c r="BA85" s="258"/>
      <c r="BB85" s="258"/>
      <c r="BC85" s="257"/>
      <c r="BD85" s="251"/>
      <c r="BE85" s="258"/>
      <c r="BF85" s="258"/>
      <c r="BG85" s="258"/>
      <c r="BH85" s="258"/>
      <c r="BI85" s="258"/>
      <c r="BJ85" s="265"/>
      <c r="BK85" s="251"/>
      <c r="BL85" s="258"/>
      <c r="BM85" s="258"/>
      <c r="BN85" s="258"/>
      <c r="BO85" s="258"/>
      <c r="BP85" s="258"/>
      <c r="BQ85" s="265"/>
      <c r="BR85" s="251"/>
      <c r="BS85" s="258"/>
      <c r="BT85" s="258"/>
      <c r="BU85" s="258"/>
      <c r="BV85" s="258"/>
      <c r="BW85" s="258"/>
      <c r="BX85" s="257"/>
      <c r="BY85" s="251"/>
      <c r="BZ85" s="258"/>
      <c r="CA85" s="258"/>
      <c r="CB85" s="258"/>
      <c r="CC85" s="258"/>
      <c r="CD85" s="258"/>
      <c r="CE85" s="265"/>
      <c r="CF85" s="251"/>
      <c r="CG85" s="258"/>
      <c r="CH85" s="258"/>
      <c r="CI85" s="258"/>
      <c r="CJ85" s="258"/>
      <c r="CK85" s="258"/>
      <c r="CL85" s="257"/>
      <c r="CM85" s="251"/>
      <c r="CN85" s="258"/>
      <c r="CO85" s="258"/>
      <c r="CP85" s="258"/>
      <c r="CQ85" s="258"/>
      <c r="CR85" s="258"/>
      <c r="CS85" s="265"/>
      <c r="CT85" s="251"/>
      <c r="CU85" s="246"/>
      <c r="CV85" s="246"/>
      <c r="CW85" s="246"/>
      <c r="CX85" s="246"/>
      <c r="CY85" s="249"/>
      <c r="CZ85" s="251"/>
      <c r="DA85" s="246"/>
      <c r="DB85" s="246"/>
      <c r="DC85" s="246"/>
      <c r="DD85" s="246"/>
      <c r="DE85" s="250"/>
      <c r="DF85" s="258"/>
      <c r="DG85" s="246"/>
      <c r="DH85" s="246"/>
      <c r="DI85" s="246"/>
      <c r="DJ85" s="246"/>
      <c r="DK85" s="250"/>
    </row>
    <row r="86" spans="1:115" s="252" customFormat="1" ht="13.5">
      <c r="A86" s="246">
        <v>1834</v>
      </c>
      <c r="B86" s="247" t="s">
        <v>964</v>
      </c>
      <c r="C86" s="246">
        <v>0</v>
      </c>
      <c r="D86" s="246">
        <v>0</v>
      </c>
      <c r="E86" s="246">
        <v>2</v>
      </c>
      <c r="F86" s="248" t="s">
        <v>965</v>
      </c>
      <c r="G86" s="246"/>
      <c r="H86" s="246" t="s">
        <v>1353</v>
      </c>
      <c r="I86" s="246" t="s">
        <v>417</v>
      </c>
      <c r="J86" s="246"/>
      <c r="K86" s="246"/>
      <c r="L86" s="246"/>
      <c r="M86" s="246"/>
      <c r="N86" s="246" t="s">
        <v>41</v>
      </c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9" t="s">
        <v>966</v>
      </c>
      <c r="AH86" s="249"/>
      <c r="AI86" s="251"/>
      <c r="AJ86" s="246"/>
      <c r="AK86" s="250"/>
      <c r="AL86" s="251"/>
      <c r="AM86" s="246"/>
      <c r="AN86" s="249"/>
      <c r="AO86" s="251"/>
      <c r="AP86" s="258"/>
      <c r="AQ86" s="265"/>
      <c r="AR86" s="251"/>
      <c r="AS86" s="258"/>
      <c r="AT86" s="258"/>
      <c r="AU86" s="265"/>
      <c r="AV86" s="251"/>
      <c r="AW86" s="258"/>
      <c r="AX86" s="258"/>
      <c r="AY86" s="265"/>
      <c r="AZ86" s="251"/>
      <c r="BA86" s="258"/>
      <c r="BB86" s="258"/>
      <c r="BC86" s="257"/>
      <c r="BD86" s="251"/>
      <c r="BE86" s="258"/>
      <c r="BF86" s="258"/>
      <c r="BG86" s="258"/>
      <c r="BH86" s="258"/>
      <c r="BI86" s="258"/>
      <c r="BJ86" s="265"/>
      <c r="BK86" s="251"/>
      <c r="BL86" s="258"/>
      <c r="BM86" s="258"/>
      <c r="BN86" s="258"/>
      <c r="BO86" s="258"/>
      <c r="BP86" s="258"/>
      <c r="BQ86" s="265"/>
      <c r="BR86" s="251"/>
      <c r="BS86" s="258"/>
      <c r="BT86" s="258"/>
      <c r="BU86" s="258"/>
      <c r="BV86" s="258"/>
      <c r="BW86" s="258"/>
      <c r="BX86" s="257"/>
      <c r="BY86" s="251"/>
      <c r="BZ86" s="258"/>
      <c r="CA86" s="258"/>
      <c r="CB86" s="258"/>
      <c r="CC86" s="258"/>
      <c r="CD86" s="258"/>
      <c r="CE86" s="265"/>
      <c r="CF86" s="251"/>
      <c r="CG86" s="258"/>
      <c r="CH86" s="258"/>
      <c r="CI86" s="258"/>
      <c r="CJ86" s="258"/>
      <c r="CK86" s="258"/>
      <c r="CL86" s="257"/>
      <c r="CM86" s="251"/>
      <c r="CN86" s="258"/>
      <c r="CO86" s="258"/>
      <c r="CP86" s="258"/>
      <c r="CQ86" s="258"/>
      <c r="CR86" s="258"/>
      <c r="CS86" s="265"/>
      <c r="CT86" s="251"/>
      <c r="CU86" s="246"/>
      <c r="CV86" s="246"/>
      <c r="CW86" s="246"/>
      <c r="CX86" s="246"/>
      <c r="CY86" s="249"/>
      <c r="CZ86" s="251"/>
      <c r="DA86" s="246"/>
      <c r="DB86" s="246"/>
      <c r="DC86" s="246"/>
      <c r="DD86" s="246"/>
      <c r="DE86" s="250"/>
      <c r="DF86" s="258"/>
      <c r="DG86" s="246"/>
      <c r="DH86" s="246"/>
      <c r="DI86" s="246"/>
      <c r="DJ86" s="246"/>
      <c r="DK86" s="250"/>
    </row>
    <row r="87" spans="1:115" s="252" customFormat="1" ht="13.5">
      <c r="A87" s="246">
        <v>2297</v>
      </c>
      <c r="B87" s="247" t="s">
        <v>944</v>
      </c>
      <c r="C87" s="246">
        <v>0</v>
      </c>
      <c r="D87" s="246">
        <v>0</v>
      </c>
      <c r="E87" s="246">
        <v>1</v>
      </c>
      <c r="F87" s="248" t="s">
        <v>945</v>
      </c>
      <c r="G87" s="246"/>
      <c r="H87" s="246" t="s">
        <v>1353</v>
      </c>
      <c r="I87" s="246" t="s">
        <v>183</v>
      </c>
      <c r="J87" s="246" t="s">
        <v>946</v>
      </c>
      <c r="K87" s="246"/>
      <c r="L87" s="246"/>
      <c r="M87" s="246"/>
      <c r="N87" s="246" t="s">
        <v>35</v>
      </c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9" t="s">
        <v>947</v>
      </c>
      <c r="AH87" s="249"/>
      <c r="AI87" s="251"/>
      <c r="AJ87" s="246"/>
      <c r="AK87" s="250"/>
      <c r="AL87" s="251"/>
      <c r="AM87" s="246"/>
      <c r="AN87" s="249"/>
      <c r="AO87" s="251"/>
      <c r="AP87" s="258"/>
      <c r="AQ87" s="265"/>
      <c r="AR87" s="251"/>
      <c r="AS87" s="258"/>
      <c r="AT87" s="258"/>
      <c r="AU87" s="265"/>
      <c r="AV87" s="251"/>
      <c r="AW87" s="258"/>
      <c r="AX87" s="258"/>
      <c r="AY87" s="265"/>
      <c r="AZ87" s="251"/>
      <c r="BA87" s="258"/>
      <c r="BB87" s="258"/>
      <c r="BC87" s="257"/>
      <c r="BD87" s="251"/>
      <c r="BE87" s="258"/>
      <c r="BF87" s="258"/>
      <c r="BG87" s="258"/>
      <c r="BH87" s="258"/>
      <c r="BI87" s="258"/>
      <c r="BJ87" s="265"/>
      <c r="BK87" s="251"/>
      <c r="BL87" s="258"/>
      <c r="BM87" s="258"/>
      <c r="BN87" s="258"/>
      <c r="BO87" s="258"/>
      <c r="BP87" s="258"/>
      <c r="BQ87" s="265"/>
      <c r="BR87" s="251"/>
      <c r="BS87" s="258"/>
      <c r="BT87" s="258"/>
      <c r="BU87" s="258"/>
      <c r="BV87" s="258"/>
      <c r="BW87" s="258"/>
      <c r="BX87" s="257"/>
      <c r="BY87" s="251"/>
      <c r="BZ87" s="258"/>
      <c r="CA87" s="258"/>
      <c r="CB87" s="258"/>
      <c r="CC87" s="258"/>
      <c r="CD87" s="258"/>
      <c r="CE87" s="265"/>
      <c r="CF87" s="251"/>
      <c r="CG87" s="258"/>
      <c r="CH87" s="258"/>
      <c r="CI87" s="258"/>
      <c r="CJ87" s="258"/>
      <c r="CK87" s="258"/>
      <c r="CL87" s="257"/>
      <c r="CM87" s="251"/>
      <c r="CN87" s="258"/>
      <c r="CO87" s="258"/>
      <c r="CP87" s="258"/>
      <c r="CQ87" s="258"/>
      <c r="CR87" s="258"/>
      <c r="CS87" s="265"/>
      <c r="CT87" s="251"/>
      <c r="CU87" s="246"/>
      <c r="CV87" s="246"/>
      <c r="CW87" s="246"/>
      <c r="CX87" s="246"/>
      <c r="CY87" s="249"/>
      <c r="CZ87" s="251"/>
      <c r="DA87" s="246"/>
      <c r="DB87" s="246"/>
      <c r="DC87" s="246"/>
      <c r="DD87" s="246"/>
      <c r="DE87" s="250"/>
      <c r="DF87" s="258"/>
      <c r="DG87" s="246"/>
      <c r="DH87" s="246"/>
      <c r="DI87" s="246"/>
      <c r="DJ87" s="246"/>
      <c r="DK87" s="250"/>
    </row>
    <row r="88" spans="1:115" s="252" customFormat="1" ht="14.25" thickBot="1">
      <c r="A88" s="246">
        <v>2315</v>
      </c>
      <c r="B88" s="247" t="s">
        <v>1777</v>
      </c>
      <c r="C88" s="246">
        <v>0</v>
      </c>
      <c r="D88" s="246">
        <v>0</v>
      </c>
      <c r="E88" s="246">
        <v>1</v>
      </c>
      <c r="F88" s="248" t="s">
        <v>1778</v>
      </c>
      <c r="G88" s="246"/>
      <c r="H88" s="246" t="s">
        <v>1353</v>
      </c>
      <c r="I88" s="246" t="s">
        <v>1779</v>
      </c>
      <c r="J88" s="246" t="s">
        <v>946</v>
      </c>
      <c r="K88" s="246"/>
      <c r="L88" s="246"/>
      <c r="M88" s="246"/>
      <c r="N88" s="246" t="s">
        <v>1360</v>
      </c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9" t="s">
        <v>1780</v>
      </c>
      <c r="AH88" s="249"/>
      <c r="AI88" s="261"/>
      <c r="AJ88" s="262"/>
      <c r="AK88" s="263"/>
      <c r="AL88" s="261"/>
      <c r="AM88" s="262"/>
      <c r="AN88" s="264"/>
      <c r="AO88" s="261"/>
      <c r="AP88" s="271"/>
      <c r="AQ88" s="272"/>
      <c r="AR88" s="261"/>
      <c r="AS88" s="271"/>
      <c r="AT88" s="271"/>
      <c r="AU88" s="272"/>
      <c r="AV88" s="261"/>
      <c r="AW88" s="271"/>
      <c r="AX88" s="271"/>
      <c r="AY88" s="272"/>
      <c r="AZ88" s="261"/>
      <c r="BA88" s="271"/>
      <c r="BB88" s="271"/>
      <c r="BC88" s="274"/>
      <c r="BD88" s="261"/>
      <c r="BE88" s="271"/>
      <c r="BF88" s="271"/>
      <c r="BG88" s="271"/>
      <c r="BH88" s="271"/>
      <c r="BI88" s="271"/>
      <c r="BJ88" s="272"/>
      <c r="BK88" s="261"/>
      <c r="BL88" s="271"/>
      <c r="BM88" s="271"/>
      <c r="BN88" s="271"/>
      <c r="BO88" s="271"/>
      <c r="BP88" s="271"/>
      <c r="BQ88" s="272"/>
      <c r="BR88" s="261"/>
      <c r="BS88" s="271"/>
      <c r="BT88" s="271"/>
      <c r="BU88" s="271"/>
      <c r="BV88" s="271"/>
      <c r="BW88" s="271"/>
      <c r="BX88" s="274"/>
      <c r="BY88" s="261"/>
      <c r="BZ88" s="271"/>
      <c r="CA88" s="271"/>
      <c r="CB88" s="271"/>
      <c r="CC88" s="271"/>
      <c r="CD88" s="271"/>
      <c r="CE88" s="272"/>
      <c r="CF88" s="261"/>
      <c r="CG88" s="271"/>
      <c r="CH88" s="271"/>
      <c r="CI88" s="271"/>
      <c r="CJ88" s="271"/>
      <c r="CK88" s="271"/>
      <c r="CL88" s="274"/>
      <c r="CM88" s="261"/>
      <c r="CN88" s="271"/>
      <c r="CO88" s="271"/>
      <c r="CP88" s="271"/>
      <c r="CQ88" s="271"/>
      <c r="CR88" s="271"/>
      <c r="CS88" s="272"/>
      <c r="CT88" s="261"/>
      <c r="CU88" s="262"/>
      <c r="CV88" s="262"/>
      <c r="CW88" s="262"/>
      <c r="CX88" s="262"/>
      <c r="CY88" s="264"/>
      <c r="CZ88" s="261"/>
      <c r="DA88" s="262"/>
      <c r="DB88" s="262"/>
      <c r="DC88" s="262"/>
      <c r="DD88" s="262"/>
      <c r="DE88" s="263"/>
      <c r="DF88" s="271"/>
      <c r="DG88" s="262"/>
      <c r="DH88" s="262"/>
      <c r="DI88" s="262"/>
      <c r="DJ88" s="262"/>
      <c r="DK88" s="263"/>
    </row>
    <row r="89" spans="41:97" ht="15" hidden="1" thickBot="1" thickTop="1">
      <c r="AO89" s="266"/>
      <c r="AP89" s="18"/>
      <c r="AQ89" s="18"/>
      <c r="AR89" s="266"/>
      <c r="AS89" s="18"/>
      <c r="AT89" s="18"/>
      <c r="AU89" s="267"/>
      <c r="BD89" s="268"/>
      <c r="BE89" s="269"/>
      <c r="BF89" s="269"/>
      <c r="BG89" s="269"/>
      <c r="BH89" s="269"/>
      <c r="BI89" s="269"/>
      <c r="BJ89" s="270"/>
      <c r="BY89" s="268"/>
      <c r="BZ89" s="269"/>
      <c r="CA89" s="269"/>
      <c r="CB89" s="269"/>
      <c r="CC89" s="269"/>
      <c r="CD89" s="269"/>
      <c r="CE89" s="270"/>
      <c r="CM89" s="268"/>
      <c r="CN89" s="269"/>
      <c r="CO89" s="269"/>
      <c r="CP89" s="269"/>
      <c r="CQ89" s="269"/>
      <c r="CR89" s="269"/>
      <c r="CS89" s="270"/>
    </row>
    <row r="90" spans="41:47" ht="14.25" hidden="1" thickTop="1">
      <c r="AO90" s="266"/>
      <c r="AP90" s="18"/>
      <c r="AQ90" s="18"/>
      <c r="AR90" s="266"/>
      <c r="AS90" s="18"/>
      <c r="AT90" s="18"/>
      <c r="AU90" s="267"/>
    </row>
    <row r="91" spans="41:47" ht="14.25" hidden="1" thickTop="1">
      <c r="AO91" s="266"/>
      <c r="AP91" s="18"/>
      <c r="AQ91" s="18"/>
      <c r="AR91" s="266"/>
      <c r="AS91" s="18"/>
      <c r="AT91" s="18"/>
      <c r="AU91" s="267"/>
    </row>
    <row r="92" spans="41:47" ht="14.25" hidden="1" thickTop="1">
      <c r="AO92" s="266"/>
      <c r="AP92" s="18"/>
      <c r="AQ92" s="18"/>
      <c r="AR92" s="266"/>
      <c r="AS92" s="18"/>
      <c r="AT92" s="18"/>
      <c r="AU92" s="267"/>
    </row>
    <row r="93" spans="41:47" ht="14.25" hidden="1" thickTop="1">
      <c r="AO93" s="266"/>
      <c r="AP93" s="18"/>
      <c r="AQ93" s="18"/>
      <c r="AR93" s="266"/>
      <c r="AS93" s="18"/>
      <c r="AT93" s="18"/>
      <c r="AU93" s="267"/>
    </row>
    <row r="94" spans="41:47" ht="14.25" hidden="1" thickTop="1">
      <c r="AO94" s="266"/>
      <c r="AP94" s="18"/>
      <c r="AQ94" s="18"/>
      <c r="AR94" s="266"/>
      <c r="AS94" s="18"/>
      <c r="AT94" s="18"/>
      <c r="AU94" s="267"/>
    </row>
    <row r="95" spans="41:47" ht="14.25" hidden="1" thickTop="1">
      <c r="AO95" s="266"/>
      <c r="AP95" s="18"/>
      <c r="AQ95" s="18"/>
      <c r="AR95" s="266"/>
      <c r="AS95" s="18"/>
      <c r="AT95" s="18"/>
      <c r="AU95" s="267"/>
    </row>
    <row r="96" spans="41:47" ht="14.25" hidden="1" thickTop="1">
      <c r="AO96" s="266"/>
      <c r="AP96" s="18"/>
      <c r="AQ96" s="18"/>
      <c r="AR96" s="266"/>
      <c r="AS96" s="18"/>
      <c r="AT96" s="18"/>
      <c r="AU96" s="267"/>
    </row>
    <row r="97" spans="41:47" ht="14.25" hidden="1" thickTop="1">
      <c r="AO97" s="266"/>
      <c r="AP97" s="18"/>
      <c r="AQ97" s="18"/>
      <c r="AR97" s="266"/>
      <c r="AS97" s="18"/>
      <c r="AT97" s="18"/>
      <c r="AU97" s="267"/>
    </row>
    <row r="98" spans="41:47" ht="14.25" hidden="1" thickTop="1">
      <c r="AO98" s="266"/>
      <c r="AP98" s="18"/>
      <c r="AQ98" s="18"/>
      <c r="AR98" s="266"/>
      <c r="AS98" s="18"/>
      <c r="AT98" s="18"/>
      <c r="AU98" s="267"/>
    </row>
    <row r="99" spans="41:47" ht="14.25" hidden="1" thickTop="1">
      <c r="AO99" s="266"/>
      <c r="AP99" s="18"/>
      <c r="AQ99" s="18"/>
      <c r="AR99" s="266"/>
      <c r="AS99" s="18"/>
      <c r="AT99" s="18"/>
      <c r="AU99" s="267"/>
    </row>
    <row r="100" spans="41:47" ht="14.25" hidden="1" thickTop="1">
      <c r="AO100" s="266"/>
      <c r="AP100" s="18"/>
      <c r="AQ100" s="18"/>
      <c r="AR100" s="266"/>
      <c r="AS100" s="18"/>
      <c r="AT100" s="18"/>
      <c r="AU100" s="267"/>
    </row>
    <row r="101" spans="41:47" ht="14.25" hidden="1" thickTop="1">
      <c r="AO101" s="266"/>
      <c r="AP101" s="18"/>
      <c r="AQ101" s="18"/>
      <c r="AR101" s="266"/>
      <c r="AS101" s="18"/>
      <c r="AT101" s="18"/>
      <c r="AU101" s="267"/>
    </row>
    <row r="102" spans="41:47" ht="15" hidden="1" thickBot="1" thickTop="1">
      <c r="AO102" s="268"/>
      <c r="AP102" s="269"/>
      <c r="AQ102" s="269"/>
      <c r="AR102" s="266"/>
      <c r="AS102" s="18"/>
      <c r="AT102" s="18"/>
      <c r="AU102" s="267"/>
    </row>
    <row r="103" spans="44:47" ht="14.25" hidden="1" thickTop="1">
      <c r="AR103" s="266"/>
      <c r="AS103" s="18"/>
      <c r="AT103" s="18"/>
      <c r="AU103" s="267"/>
    </row>
    <row r="104" spans="44:47" ht="14.25" hidden="1" thickTop="1">
      <c r="AR104" s="266"/>
      <c r="AS104" s="18"/>
      <c r="AT104" s="18"/>
      <c r="AU104" s="267"/>
    </row>
    <row r="105" spans="44:47" ht="14.25" hidden="1" thickTop="1">
      <c r="AR105" s="266"/>
      <c r="AS105" s="18"/>
      <c r="AT105" s="18"/>
      <c r="AU105" s="267"/>
    </row>
    <row r="106" spans="44:47" ht="15" hidden="1" thickBot="1" thickTop="1">
      <c r="AR106" s="268"/>
      <c r="AS106" s="269"/>
      <c r="AT106" s="269"/>
      <c r="AU106" s="270"/>
    </row>
    <row r="107" ht="14.25" hidden="1" thickTop="1"/>
    <row r="108" ht="14.25" hidden="1" thickTop="1"/>
    <row r="109" ht="14.25" hidden="1" thickTop="1"/>
    <row r="110" ht="14.25" thickTop="1"/>
  </sheetData>
  <sheetProtection/>
  <autoFilter ref="A2:DK88"/>
  <mergeCells count="19">
    <mergeCell ref="A1:A2"/>
    <mergeCell ref="B1:B2"/>
    <mergeCell ref="F1:F2"/>
    <mergeCell ref="AH1:AH2"/>
    <mergeCell ref="CT1:CY1"/>
    <mergeCell ref="CZ1:DE1"/>
    <mergeCell ref="DF1:DK1"/>
    <mergeCell ref="AL1:AN1"/>
    <mergeCell ref="AI1:AK1"/>
    <mergeCell ref="AO1:AQ1"/>
    <mergeCell ref="AR1:AU1"/>
    <mergeCell ref="AV1:AY1"/>
    <mergeCell ref="AZ1:BC1"/>
    <mergeCell ref="CM1:CS1"/>
    <mergeCell ref="BR1:BX1"/>
    <mergeCell ref="BK1:BQ1"/>
    <mergeCell ref="BD1:BJ1"/>
    <mergeCell ref="BY1:CE1"/>
    <mergeCell ref="CF1:CL1"/>
  </mergeCells>
  <dataValidations count="10">
    <dataValidation type="list" allowBlank="1" showInputMessage="1" sqref="L3:M88 T3:U88 I3:J88">
      <formula1>INDIRECT(SUBSTITUTE(SUBSTITUTE(K3,"（",""),"）",""))</formula1>
    </dataValidation>
    <dataValidation type="list" allowBlank="1" showInputMessage="1" sqref="E37">
      <formula1>"1,2"</formula1>
    </dataValidation>
    <dataValidation type="list" allowBlank="1" showInputMessage="1" sqref="N3:O88">
      <formula1>INDIRECT("基本操作")</formula1>
    </dataValidation>
    <dataValidation type="list" allowBlank="1" showInputMessage="1" sqref="AC3:AF88">
      <formula1>INDIRECT("操作補助器械")</formula1>
    </dataValidation>
    <dataValidation type="list" allowBlank="1" showInputMessage="1" sqref="Z3:AB88">
      <formula1>INDIRECT("操作対象組織")</formula1>
    </dataValidation>
    <dataValidation type="list" allowBlank="1" showInputMessage="1" sqref="V3:Y88">
      <formula1>INDIRECT("アプローチ補助器械")</formula1>
    </dataValidation>
    <dataValidation type="list" allowBlank="1" showInputMessage="1" sqref="Q3:R88">
      <formula1>INDIRECT("アプローチ方法")</formula1>
    </dataValidation>
    <dataValidation type="list" allowBlank="1" showInputMessage="1" sqref="P3:P88">
      <formula1>INDIRECT("操作範囲区分")</formula1>
    </dataValidation>
    <dataValidation type="list" allowBlank="1" showInputMessage="1" sqref="S3:S88 H3:H88 K3:K88">
      <formula1>INDIRECT("操作対象部位大分類")</formula1>
    </dataValidation>
    <dataValidation type="list" allowBlank="1" showInputMessage="1" showErrorMessage="1" sqref="AH3:AH88">
      <formula1>"あり"</formula1>
    </dataValidation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gaihoren</dc:creator>
  <cp:keywords/>
  <dc:description/>
  <cp:lastModifiedBy>shimono</cp:lastModifiedBy>
  <cp:lastPrinted>2011-05-13T01:54:59Z</cp:lastPrinted>
  <dcterms:created xsi:type="dcterms:W3CDTF">2010-05-27T04:11:27Z</dcterms:created>
  <dcterms:modified xsi:type="dcterms:W3CDTF">2012-09-03T05:31:42Z</dcterms:modified>
  <cp:category/>
  <cp:version/>
  <cp:contentType/>
  <cp:contentStatus/>
</cp:coreProperties>
</file>